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biz_09\Desktop\"/>
    </mc:Choice>
  </mc:AlternateContent>
  <xr:revisionPtr revIDLastSave="0" documentId="13_ncr:1_{BAE12C68-ACCA-4EA2-AB22-EF3E2B5EF49A}" xr6:coauthVersionLast="47" xr6:coauthVersionMax="47" xr10:uidLastSave="{00000000-0000-0000-0000-000000000000}"/>
  <bookViews>
    <workbookView xWindow="28680" yWindow="-120" windowWidth="29040" windowHeight="15840" tabRatio="710" xr2:uid="{00000000-000D-0000-FFFF-FFFF00000000}"/>
  </bookViews>
  <sheets>
    <sheet name="사용방법" sheetId="1" r:id="rId1"/>
    <sheet name="회사정보" sheetId="5" r:id="rId2"/>
    <sheet name="사원정보" sheetId="2" r:id="rId3"/>
    <sheet name="급여입력" sheetId="4" r:id="rId4"/>
    <sheet name="h_급여입력" sheetId="7" state="veryHidden" r:id="rId5"/>
    <sheet name="h_급여입력(2)" sheetId="19" state="veryHidden" r:id="rId6"/>
    <sheet name="급여대장" sheetId="6" r:id="rId7"/>
    <sheet name="급여명세서1" sheetId="21" r:id="rId8"/>
    <sheet name="급여명세서2" sheetId="11" r:id="rId9"/>
    <sheet name="급여입금내역" sheetId="14" r:id="rId10"/>
    <sheet name="급여통계관리" sheetId="13" r:id="rId11"/>
    <sheet name="h_급여누적" sheetId="20" state="veryHidden" r:id="rId12"/>
    <sheet name="증명서발행" sheetId="12" r:id="rId13"/>
    <sheet name="4대보험" sheetId="16" r:id="rId14"/>
    <sheet name="근로소득세액표" sheetId="8" r:id="rId15"/>
    <sheet name="h_data" sheetId="9" state="veryHidden" r:id="rId16"/>
  </sheets>
  <definedNames>
    <definedName name="_xlnm._FilterDatabase" localSheetId="4" hidden="1">h_급여입력!$A$4:$BU$8</definedName>
    <definedName name="_xlnm._FilterDatabase" localSheetId="10" hidden="1">급여통계관리!$B$13:$BQ$65534</definedName>
    <definedName name="_xlnm._FilterDatabase" localSheetId="2" hidden="1">사원정보!$B$9:$R$65536</definedName>
    <definedName name="_xlnm.Criteria" localSheetId="11">h_급여누적!$B$10:$D$11</definedName>
    <definedName name="_xlnm.Criteria" localSheetId="5">'h_급여입력(2)'!$A$1:$B$2</definedName>
    <definedName name="_xlnm.Criteria" localSheetId="2">사원정보!$Z$4:$AB$5</definedName>
    <definedName name="_xlnm.Extract" localSheetId="11">h_급여누적!$B$13:$BQ$13</definedName>
    <definedName name="_xlnm.Extract" localSheetId="5">'h_급여입력(2)'!$A$4:$C$4</definedName>
    <definedName name="_xlnm.Print_Area" localSheetId="6">급여대장!$B$9:$BP$63</definedName>
    <definedName name="_xlnm.Print_Area" localSheetId="7">급여명세서1!$B$6:$AG$52</definedName>
    <definedName name="_xlnm.Print_Area" localSheetId="8">급여명세서2!$B$9:$BO$54</definedName>
    <definedName name="_xlnm.Print_Area" localSheetId="9">급여입금내역!$B$6:$AI$60</definedName>
    <definedName name="_xlnm.Print_Area" localSheetId="10">급여통계관리!$A$8:$BQ$101</definedName>
    <definedName name="_xlnm.Print_Area" localSheetId="2">사원정보!$B$9:$S$59</definedName>
    <definedName name="_xlnm.Print_Area" localSheetId="12">증명서발행!$B$6:$AG$42</definedName>
    <definedName name="_xlnm.Print_Titles" localSheetId="6">급여대장!$11:$12</definedName>
    <definedName name="_xlnm.Print_Titles" localSheetId="9">급여입금내역!$9:$9</definedName>
    <definedName name="_xlnm.Print_Titles" localSheetId="2">사원정보!$9:$9</definedName>
    <definedName name="today">IF(증명서발행!$H$15="현 재",TODAY(),증명서발행!$H$15)</definedName>
    <definedName name="급여범위">급여입력!$C$13:$BP$62</definedName>
    <definedName name="년도">h_data!$B$3:$B$30</definedName>
    <definedName name="사원정보">사원정보!$B$10:$S$59</definedName>
    <definedName name="성명">OFFSET(사원정보!$B$10,0,0,COUNTA(사원정보!$B$10:$B$59),1)</definedName>
    <definedName name="소득세">근로소득세액표!$B$10:$N$656</definedName>
    <definedName name="월">h_data!$C$3:$C$14</definedName>
    <definedName name="자녀공제">근로소득세액표!$Q$8:$S$10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0" i="8" l="1"/>
  <c r="AX17" i="4"/>
  <c r="AX16" i="4"/>
  <c r="AX15" i="4"/>
  <c r="BV17" i="4"/>
  <c r="AU17" i="4" s="1"/>
  <c r="AV17" i="4" s="1"/>
  <c r="BV16" i="4"/>
  <c r="AU16" i="4" s="1"/>
  <c r="AV16" i="4" s="1"/>
  <c r="BV15" i="4"/>
  <c r="AU15" i="4" s="1"/>
  <c r="AV15" i="4" s="1"/>
  <c r="BV14" i="4"/>
  <c r="AU14" i="4" s="1"/>
  <c r="AV14" i="4" s="1"/>
  <c r="BV13" i="4"/>
  <c r="AU13" i="4" s="1"/>
  <c r="AV13" i="4" s="1"/>
  <c r="AW17" i="4"/>
  <c r="AW16" i="4"/>
  <c r="AW15" i="4"/>
  <c r="AW14" i="4"/>
  <c r="AW13" i="4"/>
  <c r="AY17" i="4"/>
  <c r="AY16" i="4"/>
  <c r="AY15" i="4"/>
  <c r="AZ17" i="4"/>
  <c r="AZ16" i="4"/>
  <c r="AZ15" i="4"/>
  <c r="F14" i="16" l="1"/>
  <c r="E14" i="16"/>
  <c r="AZ14" i="4" l="1"/>
  <c r="AZ13" i="4"/>
  <c r="AY14" i="4"/>
  <c r="AY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D29" i="4"/>
  <c r="E29" i="4"/>
  <c r="D30" i="4"/>
  <c r="E30" i="4"/>
  <c r="D31" i="4"/>
  <c r="E31" i="4"/>
  <c r="D32" i="4"/>
  <c r="E32" i="4"/>
  <c r="D33" i="4"/>
  <c r="E33" i="4"/>
  <c r="D34" i="4"/>
  <c r="E34" i="4"/>
  <c r="D35" i="4"/>
  <c r="E35" i="4"/>
  <c r="D36" i="4"/>
  <c r="E36" i="4"/>
  <c r="D37" i="4"/>
  <c r="E37" i="4"/>
  <c r="D38" i="4"/>
  <c r="E38" i="4"/>
  <c r="D39" i="4"/>
  <c r="E39" i="4"/>
  <c r="D40" i="4"/>
  <c r="E40" i="4"/>
  <c r="D41" i="4"/>
  <c r="E41" i="4"/>
  <c r="D42" i="4"/>
  <c r="E42" i="4"/>
  <c r="D43" i="4"/>
  <c r="E43" i="4"/>
  <c r="D44" i="4"/>
  <c r="E44" i="4"/>
  <c r="D45" i="4"/>
  <c r="E45" i="4"/>
  <c r="D46" i="4"/>
  <c r="E46" i="4"/>
  <c r="D47" i="4"/>
  <c r="E47" i="4"/>
  <c r="D48" i="4"/>
  <c r="E48" i="4"/>
  <c r="D49" i="4"/>
  <c r="E49" i="4"/>
  <c r="D50" i="4"/>
  <c r="E50" i="4"/>
  <c r="D51" i="4"/>
  <c r="E51" i="4"/>
  <c r="D52" i="4"/>
  <c r="E52" i="4"/>
  <c r="D53" i="4"/>
  <c r="E53" i="4"/>
  <c r="D54" i="4"/>
  <c r="E54" i="4"/>
  <c r="D55" i="4"/>
  <c r="E55" i="4"/>
  <c r="D56" i="4"/>
  <c r="E56" i="4"/>
  <c r="D57" i="4"/>
  <c r="E57" i="4"/>
  <c r="D58" i="4"/>
  <c r="E58" i="4"/>
  <c r="D59" i="4"/>
  <c r="E59" i="4"/>
  <c r="D60" i="4"/>
  <c r="E60" i="4"/>
  <c r="D61" i="4"/>
  <c r="E61" i="4"/>
  <c r="D62" i="4"/>
  <c r="E62" i="4"/>
  <c r="E13" i="4"/>
  <c r="D13" i="4"/>
  <c r="Z4" i="9"/>
  <c r="AX14" i="4" s="1"/>
  <c r="Z5" i="9"/>
  <c r="Z6" i="9"/>
  <c r="Z7" i="9"/>
  <c r="Z8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29" i="9"/>
  <c r="Z30" i="9"/>
  <c r="Z31" i="9"/>
  <c r="Z32" i="9"/>
  <c r="Z33" i="9"/>
  <c r="Z34" i="9"/>
  <c r="Z35" i="9"/>
  <c r="Z36" i="9"/>
  <c r="Z37" i="9"/>
  <c r="Z38" i="9"/>
  <c r="Z39" i="9"/>
  <c r="Z40" i="9"/>
  <c r="Z41" i="9"/>
  <c r="Z42" i="9"/>
  <c r="Z43" i="9"/>
  <c r="Z44" i="9"/>
  <c r="Z45" i="9"/>
  <c r="Z46" i="9"/>
  <c r="Z47" i="9"/>
  <c r="Z48" i="9"/>
  <c r="Z49" i="9"/>
  <c r="Z50" i="9"/>
  <c r="Z51" i="9"/>
  <c r="Z52" i="9"/>
  <c r="Z3" i="9"/>
  <c r="AX13" i="4" s="1"/>
  <c r="E11" i="9"/>
  <c r="E12" i="9"/>
  <c r="E20" i="9"/>
  <c r="E19" i="9"/>
  <c r="E18" i="9"/>
  <c r="E17" i="9"/>
  <c r="E16" i="9"/>
  <c r="E15" i="9"/>
  <c r="E14" i="9" l="1"/>
  <c r="C6" i="13" l="1"/>
  <c r="H7" i="13" l="1"/>
  <c r="X18" i="21"/>
  <c r="X19" i="21"/>
  <c r="X20" i="21"/>
  <c r="X21" i="21"/>
  <c r="X22" i="21"/>
  <c r="X23" i="21"/>
  <c r="X24" i="21"/>
  <c r="X25" i="21"/>
  <c r="X26" i="21"/>
  <c r="X27" i="21"/>
  <c r="X28" i="21"/>
  <c r="X29" i="21"/>
  <c r="BN63" i="4" l="1"/>
  <c r="BM63" i="4"/>
  <c r="BL63" i="4"/>
  <c r="BK63" i="4"/>
  <c r="BJ63" i="4"/>
  <c r="BI63" i="4"/>
  <c r="BH63" i="4"/>
  <c r="BG63" i="4"/>
  <c r="BF63" i="4"/>
  <c r="BE63" i="4"/>
  <c r="BD63" i="4"/>
  <c r="BC63" i="4"/>
  <c r="BB63" i="4"/>
  <c r="BA63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 l="1"/>
  <c r="G63" i="4"/>
  <c r="H63" i="4"/>
  <c r="I63" i="4"/>
  <c r="K63" i="6" l="1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AP63" i="6"/>
  <c r="AQ63" i="6"/>
  <c r="AR63" i="6"/>
  <c r="AS63" i="6"/>
  <c r="BA63" i="6"/>
  <c r="BB63" i="6"/>
  <c r="BC63" i="6"/>
  <c r="BD63" i="6"/>
  <c r="BE63" i="6"/>
  <c r="BF63" i="6"/>
  <c r="BG63" i="6"/>
  <c r="BH63" i="6"/>
  <c r="BI63" i="6"/>
  <c r="BJ63" i="6"/>
  <c r="BK63" i="6"/>
  <c r="BL63" i="6"/>
  <c r="BM63" i="6"/>
  <c r="BN63" i="6"/>
  <c r="G63" i="6"/>
  <c r="H63" i="6"/>
  <c r="I63" i="6"/>
  <c r="J63" i="6"/>
  <c r="Z63" i="6"/>
  <c r="AA63" i="6"/>
  <c r="AB63" i="6"/>
  <c r="AC63" i="6"/>
  <c r="B6" i="12" l="1"/>
  <c r="BF32" i="11" l="1"/>
  <c r="BF31" i="11"/>
  <c r="BF30" i="11"/>
  <c r="BF29" i="11"/>
  <c r="BF28" i="11"/>
  <c r="BF27" i="11"/>
  <c r="BF26" i="11"/>
  <c r="BF25" i="11"/>
  <c r="BF24" i="11"/>
  <c r="BF23" i="11"/>
  <c r="BF22" i="11"/>
  <c r="BF21" i="11"/>
  <c r="BF20" i="11"/>
  <c r="BF19" i="11"/>
  <c r="X32" i="11"/>
  <c r="X31" i="11"/>
  <c r="X30" i="11"/>
  <c r="X29" i="11"/>
  <c r="X28" i="11"/>
  <c r="X27" i="11"/>
  <c r="X26" i="11"/>
  <c r="X25" i="11"/>
  <c r="X24" i="11"/>
  <c r="X23" i="11"/>
  <c r="X22" i="11"/>
  <c r="X21" i="11"/>
  <c r="X20" i="11"/>
  <c r="X19" i="11"/>
  <c r="AZ51" i="11"/>
  <c r="AZ50" i="11"/>
  <c r="AZ49" i="11"/>
  <c r="AZ48" i="11"/>
  <c r="AZ47" i="11"/>
  <c r="AZ46" i="11"/>
  <c r="AZ45" i="11"/>
  <c r="AZ44" i="11"/>
  <c r="AZ43" i="11"/>
  <c r="AZ42" i="11"/>
  <c r="AZ41" i="11"/>
  <c r="AZ40" i="11"/>
  <c r="AZ39" i="11"/>
  <c r="AZ38" i="11"/>
  <c r="AZ37" i="11"/>
  <c r="AZ36" i="11"/>
  <c r="AZ35" i="11"/>
  <c r="AZ34" i="11"/>
  <c r="AZ33" i="11"/>
  <c r="R54" i="11"/>
  <c r="AZ54" i="11" s="1"/>
  <c r="AM11" i="11"/>
  <c r="R32" i="11"/>
  <c r="AZ32" i="11" s="1"/>
  <c r="R31" i="11"/>
  <c r="AZ31" i="11" s="1"/>
  <c r="R30" i="11"/>
  <c r="AZ30" i="11" s="1"/>
  <c r="R29" i="11"/>
  <c r="AZ29" i="11" s="1"/>
  <c r="R28" i="11"/>
  <c r="AZ28" i="11" s="1"/>
  <c r="R27" i="11"/>
  <c r="AZ27" i="11" s="1"/>
  <c r="R26" i="11"/>
  <c r="AZ26" i="11" s="1"/>
  <c r="R25" i="11"/>
  <c r="AZ25" i="11" s="1"/>
  <c r="R24" i="11"/>
  <c r="AZ24" i="11" s="1"/>
  <c r="R23" i="11"/>
  <c r="AZ23" i="11" s="1"/>
  <c r="R22" i="11"/>
  <c r="AZ22" i="11" s="1"/>
  <c r="R21" i="11"/>
  <c r="AZ21" i="11" s="1"/>
  <c r="R20" i="11"/>
  <c r="AZ20" i="11" s="1"/>
  <c r="R19" i="11"/>
  <c r="AZ19" i="11" s="1"/>
  <c r="R18" i="11"/>
  <c r="AZ18" i="11" s="1"/>
  <c r="R17" i="11"/>
  <c r="AZ17" i="11" s="1"/>
  <c r="R16" i="11"/>
  <c r="AZ16" i="11" s="1"/>
  <c r="R15" i="11"/>
  <c r="AZ15" i="11" s="1"/>
  <c r="R14" i="11"/>
  <c r="AZ14" i="11" s="1"/>
  <c r="R13" i="11"/>
  <c r="AZ13" i="11" s="1"/>
  <c r="B9" i="11"/>
  <c r="AJ9" i="11" s="1"/>
  <c r="AC11" i="11"/>
  <c r="BK11" i="11" s="1"/>
  <c r="E11" i="11"/>
  <c r="R51" i="21" l="1"/>
  <c r="BZ49" i="21"/>
  <c r="BZ48" i="21"/>
  <c r="BZ47" i="21"/>
  <c r="BZ46" i="21"/>
  <c r="BZ45" i="21"/>
  <c r="BZ44" i="21"/>
  <c r="BZ43" i="21"/>
  <c r="BZ42" i="21"/>
  <c r="BZ41" i="21"/>
  <c r="BZ40" i="21"/>
  <c r="BZ39" i="21"/>
  <c r="BZ38" i="21"/>
  <c r="BZ37" i="21"/>
  <c r="BZ36" i="21"/>
  <c r="BZ35" i="21"/>
  <c r="BZ34" i="21"/>
  <c r="BZ33" i="21"/>
  <c r="BZ32" i="21"/>
  <c r="BZ31" i="21"/>
  <c r="BZ30" i="21"/>
  <c r="BZ29" i="21"/>
  <c r="R29" i="21"/>
  <c r="BZ28" i="21"/>
  <c r="R28" i="21"/>
  <c r="BZ27" i="21"/>
  <c r="R27" i="21"/>
  <c r="BZ26" i="21"/>
  <c r="R26" i="21"/>
  <c r="BZ25" i="21"/>
  <c r="R25" i="21"/>
  <c r="BZ24" i="21"/>
  <c r="R24" i="21"/>
  <c r="BZ23" i="21"/>
  <c r="R23" i="21"/>
  <c r="BZ22" i="21"/>
  <c r="R22" i="21"/>
  <c r="BZ21" i="21"/>
  <c r="R21" i="21"/>
  <c r="BZ20" i="21"/>
  <c r="R20" i="21"/>
  <c r="BZ19" i="21"/>
  <c r="R19" i="21"/>
  <c r="BZ18" i="21"/>
  <c r="R18" i="21"/>
  <c r="BZ17" i="21"/>
  <c r="X17" i="21"/>
  <c r="R17" i="21"/>
  <c r="BZ16" i="21"/>
  <c r="X16" i="21"/>
  <c r="R16" i="21"/>
  <c r="BZ15" i="21"/>
  <c r="R15" i="21"/>
  <c r="BZ14" i="21"/>
  <c r="R14" i="21"/>
  <c r="BZ13" i="21"/>
  <c r="R13" i="21"/>
  <c r="BZ12" i="21"/>
  <c r="R12" i="21"/>
  <c r="BZ11" i="21"/>
  <c r="R11" i="21"/>
  <c r="BZ10" i="21"/>
  <c r="R10" i="21"/>
  <c r="AC8" i="21"/>
  <c r="E8" i="21"/>
  <c r="B6" i="21"/>
  <c r="BU52" i="11"/>
  <c r="BU51" i="11"/>
  <c r="BU50" i="11"/>
  <c r="BU49" i="11"/>
  <c r="BU48" i="11"/>
  <c r="BU47" i="11"/>
  <c r="BU46" i="11"/>
  <c r="BU45" i="11"/>
  <c r="BU44" i="11"/>
  <c r="BU43" i="11"/>
  <c r="BU42" i="11"/>
  <c r="BU41" i="11"/>
  <c r="BU40" i="11"/>
  <c r="BU39" i="11"/>
  <c r="BU38" i="11"/>
  <c r="BU37" i="11"/>
  <c r="BU36" i="11"/>
  <c r="BU35" i="11"/>
  <c r="BU34" i="11"/>
  <c r="BU33" i="11"/>
  <c r="BU32" i="11"/>
  <c r="BU31" i="11"/>
  <c r="BU30" i="11"/>
  <c r="BU29" i="11"/>
  <c r="BU28" i="11"/>
  <c r="BU27" i="11"/>
  <c r="BU26" i="11"/>
  <c r="BU25" i="11"/>
  <c r="BU24" i="11"/>
  <c r="BU23" i="11"/>
  <c r="BU22" i="11"/>
  <c r="BU21" i="11"/>
  <c r="BU20" i="11"/>
  <c r="BU19" i="11"/>
  <c r="BU18" i="11"/>
  <c r="BU17" i="11"/>
  <c r="BU16" i="11"/>
  <c r="BU15" i="11"/>
  <c r="BU14" i="11"/>
  <c r="BU13" i="11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B6" i="14"/>
  <c r="F11" i="20"/>
  <c r="E11" i="20"/>
  <c r="D11" i="20"/>
  <c r="C11" i="20"/>
  <c r="B11" i="20"/>
  <c r="F10" i="20"/>
  <c r="E10" i="20"/>
  <c r="D10" i="20"/>
  <c r="C10" i="20"/>
  <c r="B10" i="20"/>
  <c r="BQ13" i="20"/>
  <c r="BP13" i="20"/>
  <c r="BO13" i="20"/>
  <c r="BN13" i="20"/>
  <c r="BM13" i="20"/>
  <c r="BL13" i="20"/>
  <c r="BK13" i="20"/>
  <c r="BJ13" i="20"/>
  <c r="BI13" i="20"/>
  <c r="BH13" i="20"/>
  <c r="BG13" i="20"/>
  <c r="BF13" i="20"/>
  <c r="BE13" i="20"/>
  <c r="BD13" i="20"/>
  <c r="BC13" i="20"/>
  <c r="BB13" i="20"/>
  <c r="BA13" i="20"/>
  <c r="AZ13" i="20"/>
  <c r="AY13" i="20"/>
  <c r="AX13" i="20"/>
  <c r="AW13" i="20"/>
  <c r="AV13" i="20"/>
  <c r="AU13" i="20"/>
  <c r="AT13" i="20"/>
  <c r="AS13" i="20"/>
  <c r="AR13" i="20"/>
  <c r="AQ13" i="20"/>
  <c r="AP13" i="20"/>
  <c r="AO13" i="20"/>
  <c r="AN13" i="20"/>
  <c r="AM13" i="20"/>
  <c r="AL13" i="20"/>
  <c r="AK13" i="20"/>
  <c r="AJ13" i="20"/>
  <c r="AI13" i="20"/>
  <c r="AH13" i="20"/>
  <c r="AG13" i="20"/>
  <c r="AF13" i="20"/>
  <c r="AE13" i="20"/>
  <c r="AD13" i="20"/>
  <c r="AC13" i="20"/>
  <c r="AB13" i="20"/>
  <c r="AA13" i="20"/>
  <c r="Z13" i="20"/>
  <c r="Y13" i="20"/>
  <c r="X13" i="20"/>
  <c r="W13" i="20"/>
  <c r="V13" i="20"/>
  <c r="U13" i="20"/>
  <c r="T13" i="20"/>
  <c r="S13" i="20"/>
  <c r="R13" i="20"/>
  <c r="Q13" i="20"/>
  <c r="P13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C13" i="20"/>
  <c r="B13" i="20"/>
  <c r="BO12" i="13"/>
  <c r="BN12" i="13"/>
  <c r="BM12" i="13"/>
  <c r="BL12" i="13"/>
  <c r="BK12" i="13"/>
  <c r="BJ12" i="13"/>
  <c r="BI12" i="13"/>
  <c r="BH12" i="13"/>
  <c r="BG12" i="13"/>
  <c r="BF12" i="13"/>
  <c r="BE12" i="13"/>
  <c r="BD12" i="13"/>
  <c r="BC12" i="13"/>
  <c r="BB12" i="13"/>
  <c r="BA12" i="13"/>
  <c r="AZ12" i="13"/>
  <c r="AY12" i="13"/>
  <c r="AX12" i="13"/>
  <c r="AW12" i="13"/>
  <c r="AT12" i="13"/>
  <c r="AS12" i="13"/>
  <c r="AR12" i="13"/>
  <c r="AQ12" i="13"/>
  <c r="AP12" i="13"/>
  <c r="AO12" i="13"/>
  <c r="AN12" i="13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Z12" i="13"/>
  <c r="Y12" i="13"/>
  <c r="X12" i="13"/>
  <c r="W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E7" i="6"/>
  <c r="D7" i="6"/>
  <c r="C7" i="6"/>
  <c r="BN62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S62" i="6"/>
  <c r="AR62" i="6"/>
  <c r="AQ62" i="6"/>
  <c r="AP62" i="6"/>
  <c r="AO62" i="6"/>
  <c r="AN62" i="6"/>
  <c r="AM62" i="6"/>
  <c r="AL62" i="6"/>
  <c r="AK62" i="6"/>
  <c r="AJ62" i="6"/>
  <c r="AI62" i="6"/>
  <c r="AH62" i="6"/>
  <c r="AG62" i="6"/>
  <c r="AF62" i="6"/>
  <c r="AE62" i="6"/>
  <c r="AD62" i="6"/>
  <c r="AC62" i="6"/>
  <c r="AB62" i="6"/>
  <c r="AA62" i="6"/>
  <c r="Z62" i="6"/>
  <c r="Y62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C62" i="6"/>
  <c r="BN61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S61" i="6"/>
  <c r="AR61" i="6"/>
  <c r="AQ61" i="6"/>
  <c r="AP61" i="6"/>
  <c r="AO61" i="6"/>
  <c r="AN61" i="6"/>
  <c r="AM61" i="6"/>
  <c r="AL61" i="6"/>
  <c r="AK61" i="6"/>
  <c r="AJ61" i="6"/>
  <c r="AI61" i="6"/>
  <c r="AH61" i="6"/>
  <c r="AG61" i="6"/>
  <c r="AF61" i="6"/>
  <c r="AE61" i="6"/>
  <c r="AD61" i="6"/>
  <c r="AC61" i="6"/>
  <c r="AB61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J61" i="6"/>
  <c r="I61" i="6"/>
  <c r="H61" i="6"/>
  <c r="G61" i="6"/>
  <c r="F61" i="6"/>
  <c r="C61" i="6"/>
  <c r="BN60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S60" i="6"/>
  <c r="AR60" i="6"/>
  <c r="AQ60" i="6"/>
  <c r="AP60" i="6"/>
  <c r="AO60" i="6"/>
  <c r="AN60" i="6"/>
  <c r="AM60" i="6"/>
  <c r="AL60" i="6"/>
  <c r="AK60" i="6"/>
  <c r="AJ60" i="6"/>
  <c r="AI60" i="6"/>
  <c r="AH60" i="6"/>
  <c r="AG60" i="6"/>
  <c r="AF60" i="6"/>
  <c r="AE60" i="6"/>
  <c r="AD60" i="6"/>
  <c r="AC60" i="6"/>
  <c r="AB60" i="6"/>
  <c r="AA60" i="6"/>
  <c r="Z60" i="6"/>
  <c r="Y60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K60" i="6"/>
  <c r="J60" i="6"/>
  <c r="I60" i="6"/>
  <c r="H60" i="6"/>
  <c r="G60" i="6"/>
  <c r="F60" i="6"/>
  <c r="C60" i="6"/>
  <c r="BN59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S59" i="6"/>
  <c r="AR59" i="6"/>
  <c r="AQ59" i="6"/>
  <c r="AP59" i="6"/>
  <c r="AO59" i="6"/>
  <c r="AN59" i="6"/>
  <c r="AM59" i="6"/>
  <c r="AL59" i="6"/>
  <c r="AK59" i="6"/>
  <c r="AJ59" i="6"/>
  <c r="AI59" i="6"/>
  <c r="AH59" i="6"/>
  <c r="AG59" i="6"/>
  <c r="AF59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C59" i="6"/>
  <c r="BN58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S58" i="6"/>
  <c r="AR58" i="6"/>
  <c r="AQ58" i="6"/>
  <c r="AP58" i="6"/>
  <c r="AO58" i="6"/>
  <c r="AN58" i="6"/>
  <c r="AM58" i="6"/>
  <c r="AL58" i="6"/>
  <c r="AK58" i="6"/>
  <c r="AJ58" i="6"/>
  <c r="AI58" i="6"/>
  <c r="AH58" i="6"/>
  <c r="AG58" i="6"/>
  <c r="AF58" i="6"/>
  <c r="AE58" i="6"/>
  <c r="AD58" i="6"/>
  <c r="AC58" i="6"/>
  <c r="AB58" i="6"/>
  <c r="AA58" i="6"/>
  <c r="Z58" i="6"/>
  <c r="Y58" i="6"/>
  <c r="X58" i="6"/>
  <c r="W58" i="6"/>
  <c r="V58" i="6"/>
  <c r="U58" i="6"/>
  <c r="T58" i="6"/>
  <c r="S58" i="6"/>
  <c r="R58" i="6"/>
  <c r="Q58" i="6"/>
  <c r="P58" i="6"/>
  <c r="O58" i="6"/>
  <c r="N58" i="6"/>
  <c r="M58" i="6"/>
  <c r="L58" i="6"/>
  <c r="K58" i="6"/>
  <c r="J58" i="6"/>
  <c r="I58" i="6"/>
  <c r="H58" i="6"/>
  <c r="G58" i="6"/>
  <c r="F58" i="6"/>
  <c r="C58" i="6"/>
  <c r="BN57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S57" i="6"/>
  <c r="AR57" i="6"/>
  <c r="AQ57" i="6"/>
  <c r="AP57" i="6"/>
  <c r="AO57" i="6"/>
  <c r="AN57" i="6"/>
  <c r="AM57" i="6"/>
  <c r="AL57" i="6"/>
  <c r="AK57" i="6"/>
  <c r="AJ57" i="6"/>
  <c r="AI57" i="6"/>
  <c r="AH57" i="6"/>
  <c r="AG57" i="6"/>
  <c r="AF57" i="6"/>
  <c r="AE57" i="6"/>
  <c r="AD57" i="6"/>
  <c r="AC57" i="6"/>
  <c r="AB57" i="6"/>
  <c r="AA57" i="6"/>
  <c r="Z57" i="6"/>
  <c r="Y57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K57" i="6"/>
  <c r="J57" i="6"/>
  <c r="I57" i="6"/>
  <c r="H57" i="6"/>
  <c r="G57" i="6"/>
  <c r="F57" i="6"/>
  <c r="C57" i="6"/>
  <c r="BN56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S56" i="6"/>
  <c r="AR56" i="6"/>
  <c r="AQ56" i="6"/>
  <c r="AP56" i="6"/>
  <c r="AO56" i="6"/>
  <c r="AN56" i="6"/>
  <c r="AM56" i="6"/>
  <c r="AL56" i="6"/>
  <c r="AK56" i="6"/>
  <c r="AJ56" i="6"/>
  <c r="AI56" i="6"/>
  <c r="AH56" i="6"/>
  <c r="AG56" i="6"/>
  <c r="AF56" i="6"/>
  <c r="AE56" i="6"/>
  <c r="AD56" i="6"/>
  <c r="AC56" i="6"/>
  <c r="AB56" i="6"/>
  <c r="AA56" i="6"/>
  <c r="Z56" i="6"/>
  <c r="Y56" i="6"/>
  <c r="X56" i="6"/>
  <c r="W56" i="6"/>
  <c r="V56" i="6"/>
  <c r="U56" i="6"/>
  <c r="T56" i="6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C56" i="6"/>
  <c r="BN55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S55" i="6"/>
  <c r="AR55" i="6"/>
  <c r="AQ55" i="6"/>
  <c r="AP55" i="6"/>
  <c r="AO55" i="6"/>
  <c r="AN55" i="6"/>
  <c r="AM55" i="6"/>
  <c r="AL55" i="6"/>
  <c r="AK55" i="6"/>
  <c r="AJ55" i="6"/>
  <c r="AI55" i="6"/>
  <c r="AH55" i="6"/>
  <c r="AG55" i="6"/>
  <c r="AF55" i="6"/>
  <c r="AE55" i="6"/>
  <c r="AD55" i="6"/>
  <c r="AC55" i="6"/>
  <c r="AB55" i="6"/>
  <c r="AA55" i="6"/>
  <c r="Z55" i="6"/>
  <c r="Y55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C55" i="6"/>
  <c r="BN5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S54" i="6"/>
  <c r="AR54" i="6"/>
  <c r="AQ54" i="6"/>
  <c r="AP54" i="6"/>
  <c r="AO54" i="6"/>
  <c r="AN54" i="6"/>
  <c r="AM54" i="6"/>
  <c r="AL54" i="6"/>
  <c r="AK54" i="6"/>
  <c r="AJ54" i="6"/>
  <c r="AI5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C54" i="6"/>
  <c r="BN53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S53" i="6"/>
  <c r="AR53" i="6"/>
  <c r="AQ53" i="6"/>
  <c r="AP53" i="6"/>
  <c r="AO53" i="6"/>
  <c r="AN53" i="6"/>
  <c r="AM53" i="6"/>
  <c r="AL53" i="6"/>
  <c r="AK53" i="6"/>
  <c r="AJ53" i="6"/>
  <c r="AI53" i="6"/>
  <c r="AH53" i="6"/>
  <c r="AG53" i="6"/>
  <c r="AF53" i="6"/>
  <c r="AE53" i="6"/>
  <c r="AD53" i="6"/>
  <c r="AC53" i="6"/>
  <c r="AB53" i="6"/>
  <c r="AA53" i="6"/>
  <c r="Z53" i="6"/>
  <c r="Y53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C53" i="6"/>
  <c r="BN52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S52" i="6"/>
  <c r="AR52" i="6"/>
  <c r="AQ52" i="6"/>
  <c r="AP52" i="6"/>
  <c r="AO52" i="6"/>
  <c r="AN52" i="6"/>
  <c r="AM52" i="6"/>
  <c r="AL52" i="6"/>
  <c r="AK52" i="6"/>
  <c r="AJ52" i="6"/>
  <c r="AI52" i="6"/>
  <c r="AH52" i="6"/>
  <c r="AG52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C52" i="6"/>
  <c r="BN51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S51" i="6"/>
  <c r="AR51" i="6"/>
  <c r="AQ51" i="6"/>
  <c r="AP51" i="6"/>
  <c r="AO51" i="6"/>
  <c r="AN51" i="6"/>
  <c r="AM51" i="6"/>
  <c r="AL51" i="6"/>
  <c r="AK51" i="6"/>
  <c r="AJ51" i="6"/>
  <c r="AI51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C51" i="6"/>
  <c r="BN50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S50" i="6"/>
  <c r="AR50" i="6"/>
  <c r="AQ50" i="6"/>
  <c r="AP50" i="6"/>
  <c r="AO50" i="6"/>
  <c r="AN50" i="6"/>
  <c r="AM50" i="6"/>
  <c r="AL50" i="6"/>
  <c r="AK50" i="6"/>
  <c r="AJ50" i="6"/>
  <c r="AI50" i="6"/>
  <c r="AH50" i="6"/>
  <c r="AG50" i="6"/>
  <c r="AF50" i="6"/>
  <c r="AE50" i="6"/>
  <c r="AD50" i="6"/>
  <c r="AC50" i="6"/>
  <c r="AB50" i="6"/>
  <c r="AA50" i="6"/>
  <c r="Z50" i="6"/>
  <c r="Y50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C50" i="6"/>
  <c r="BN49" i="6"/>
  <c r="BM49" i="6"/>
  <c r="BL49" i="6"/>
  <c r="BK49" i="6"/>
  <c r="BJ49" i="6"/>
  <c r="BI49" i="6"/>
  <c r="BH49" i="6"/>
  <c r="BG49" i="6"/>
  <c r="BF49" i="6"/>
  <c r="BE49" i="6"/>
  <c r="BD49" i="6"/>
  <c r="BC49" i="6"/>
  <c r="BB49" i="6"/>
  <c r="BA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C49" i="6"/>
  <c r="BN48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S48" i="6"/>
  <c r="AR48" i="6"/>
  <c r="AQ48" i="6"/>
  <c r="AP48" i="6"/>
  <c r="AO48" i="6"/>
  <c r="AN48" i="6"/>
  <c r="AM48" i="6"/>
  <c r="AL48" i="6"/>
  <c r="AK48" i="6"/>
  <c r="AJ48" i="6"/>
  <c r="AI48" i="6"/>
  <c r="AH48" i="6"/>
  <c r="AG48" i="6"/>
  <c r="AF48" i="6"/>
  <c r="AE48" i="6"/>
  <c r="AD48" i="6"/>
  <c r="AC4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F48" i="6"/>
  <c r="C48" i="6"/>
  <c r="BN47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S47" i="6"/>
  <c r="AR47" i="6"/>
  <c r="AQ47" i="6"/>
  <c r="AP47" i="6"/>
  <c r="AO47" i="6"/>
  <c r="AN47" i="6"/>
  <c r="AM47" i="6"/>
  <c r="AL47" i="6"/>
  <c r="AK47" i="6"/>
  <c r="AJ47" i="6"/>
  <c r="AI47" i="6"/>
  <c r="AH47" i="6"/>
  <c r="AG47" i="6"/>
  <c r="AF47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C47" i="6"/>
  <c r="BN46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S46" i="6"/>
  <c r="AR46" i="6"/>
  <c r="AQ46" i="6"/>
  <c r="AP46" i="6"/>
  <c r="AO46" i="6"/>
  <c r="AN46" i="6"/>
  <c r="AM46" i="6"/>
  <c r="AL46" i="6"/>
  <c r="AK46" i="6"/>
  <c r="AJ46" i="6"/>
  <c r="AI46" i="6"/>
  <c r="AH46" i="6"/>
  <c r="AG46" i="6"/>
  <c r="AF46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C46" i="6"/>
  <c r="BN45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S45" i="6"/>
  <c r="AR45" i="6"/>
  <c r="AQ45" i="6"/>
  <c r="AP45" i="6"/>
  <c r="AO45" i="6"/>
  <c r="AN45" i="6"/>
  <c r="AM45" i="6"/>
  <c r="AL45" i="6"/>
  <c r="AK45" i="6"/>
  <c r="AJ45" i="6"/>
  <c r="AI45" i="6"/>
  <c r="AH45" i="6"/>
  <c r="AG45" i="6"/>
  <c r="AF45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C45" i="6"/>
  <c r="BN4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S44" i="6"/>
  <c r="AR44" i="6"/>
  <c r="AQ44" i="6"/>
  <c r="AP44" i="6"/>
  <c r="AO44" i="6"/>
  <c r="AN44" i="6"/>
  <c r="AM44" i="6"/>
  <c r="AL44" i="6"/>
  <c r="AK44" i="6"/>
  <c r="AJ44" i="6"/>
  <c r="AI4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C44" i="6"/>
  <c r="BN43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S43" i="6"/>
  <c r="AR43" i="6"/>
  <c r="AQ43" i="6"/>
  <c r="AP43" i="6"/>
  <c r="AO43" i="6"/>
  <c r="AN43" i="6"/>
  <c r="AM43" i="6"/>
  <c r="AL43" i="6"/>
  <c r="AK43" i="6"/>
  <c r="AJ43" i="6"/>
  <c r="AI43" i="6"/>
  <c r="AH43" i="6"/>
  <c r="AG43" i="6"/>
  <c r="AF43" i="6"/>
  <c r="AE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C43" i="6"/>
  <c r="BN42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S42" i="6"/>
  <c r="AR42" i="6"/>
  <c r="AQ42" i="6"/>
  <c r="AP42" i="6"/>
  <c r="AO42" i="6"/>
  <c r="AN42" i="6"/>
  <c r="AM42" i="6"/>
  <c r="AL42" i="6"/>
  <c r="AK42" i="6"/>
  <c r="AJ42" i="6"/>
  <c r="AI42" i="6"/>
  <c r="AH42" i="6"/>
  <c r="AG42" i="6"/>
  <c r="AF42" i="6"/>
  <c r="AE42" i="6"/>
  <c r="AD42" i="6"/>
  <c r="AC42" i="6"/>
  <c r="AB42" i="6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C42" i="6"/>
  <c r="BN41" i="6"/>
  <c r="BM41" i="6"/>
  <c r="BL41" i="6"/>
  <c r="BK41" i="6"/>
  <c r="BJ41" i="6"/>
  <c r="BI41" i="6"/>
  <c r="BH41" i="6"/>
  <c r="BG41" i="6"/>
  <c r="BF41" i="6"/>
  <c r="BE41" i="6"/>
  <c r="BD41" i="6"/>
  <c r="BC41" i="6"/>
  <c r="BB41" i="6"/>
  <c r="BA41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C41" i="6"/>
  <c r="BN40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S40" i="6"/>
  <c r="AR40" i="6"/>
  <c r="AQ40" i="6"/>
  <c r="AP40" i="6"/>
  <c r="AO40" i="6"/>
  <c r="AN40" i="6"/>
  <c r="AM40" i="6"/>
  <c r="AL40" i="6"/>
  <c r="AK40" i="6"/>
  <c r="AJ40" i="6"/>
  <c r="AI40" i="6"/>
  <c r="AH40" i="6"/>
  <c r="AG40" i="6"/>
  <c r="AF40" i="6"/>
  <c r="AE40" i="6"/>
  <c r="AD40" i="6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C40" i="6"/>
  <c r="BN39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C39" i="6"/>
  <c r="BN38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S38" i="6"/>
  <c r="AR38" i="6"/>
  <c r="AQ38" i="6"/>
  <c r="AP38" i="6"/>
  <c r="AO38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C38" i="6"/>
  <c r="BN37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C37" i="6"/>
  <c r="BN36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C36" i="6"/>
  <c r="BN35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S35" i="6"/>
  <c r="AR35" i="6"/>
  <c r="AQ35" i="6"/>
  <c r="AP35" i="6"/>
  <c r="AO35" i="6"/>
  <c r="AN35" i="6"/>
  <c r="AM35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C35" i="6"/>
  <c r="BN3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C34" i="6"/>
  <c r="BN33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S33" i="6"/>
  <c r="AR33" i="6"/>
  <c r="AQ33" i="6"/>
  <c r="AP33" i="6"/>
  <c r="AO33" i="6"/>
  <c r="AN33" i="6"/>
  <c r="AM33" i="6"/>
  <c r="AL33" i="6"/>
  <c r="AK33" i="6"/>
  <c r="AJ33" i="6"/>
  <c r="AI33" i="6"/>
  <c r="AH33" i="6"/>
  <c r="AG33" i="6"/>
  <c r="AF33" i="6"/>
  <c r="AE33" i="6"/>
  <c r="AD33" i="6"/>
  <c r="AC33" i="6"/>
  <c r="AB33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C33" i="6"/>
  <c r="BN32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B32" i="6"/>
  <c r="AA32" i="6"/>
  <c r="Z32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C32" i="6"/>
  <c r="BN31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S31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F31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C31" i="6"/>
  <c r="BN30" i="6"/>
  <c r="BM30" i="6"/>
  <c r="BL30" i="6"/>
  <c r="BK30" i="6"/>
  <c r="BJ30" i="6"/>
  <c r="BI30" i="6"/>
  <c r="BH30" i="6"/>
  <c r="BG30" i="6"/>
  <c r="BF30" i="6"/>
  <c r="BE30" i="6"/>
  <c r="BD30" i="6"/>
  <c r="BC30" i="6"/>
  <c r="BB30" i="6"/>
  <c r="BA30" i="6"/>
  <c r="AS30" i="6"/>
  <c r="AR30" i="6"/>
  <c r="AQ30" i="6"/>
  <c r="AP30" i="6"/>
  <c r="AO30" i="6"/>
  <c r="AN30" i="6"/>
  <c r="AM30" i="6"/>
  <c r="AL30" i="6"/>
  <c r="AK30" i="6"/>
  <c r="AJ30" i="6"/>
  <c r="AI30" i="6"/>
  <c r="AH30" i="6"/>
  <c r="AG30" i="6"/>
  <c r="AF30" i="6"/>
  <c r="AE30" i="6"/>
  <c r="AD30" i="6"/>
  <c r="AC30" i="6"/>
  <c r="AB30" i="6"/>
  <c r="AA30" i="6"/>
  <c r="Z30" i="6"/>
  <c r="Y30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C30" i="6"/>
  <c r="BN29" i="6"/>
  <c r="BM29" i="6"/>
  <c r="BL29" i="6"/>
  <c r="BK29" i="6"/>
  <c r="BJ29" i="6"/>
  <c r="BI29" i="6"/>
  <c r="BH29" i="6"/>
  <c r="BG29" i="6"/>
  <c r="BF29" i="6"/>
  <c r="BE29" i="6"/>
  <c r="BD29" i="6"/>
  <c r="BC29" i="6"/>
  <c r="BB29" i="6"/>
  <c r="BA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C29" i="6"/>
  <c r="BN28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G28" i="6"/>
  <c r="AF28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C28" i="6"/>
  <c r="BN27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C27" i="6"/>
  <c r="BN26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C26" i="6"/>
  <c r="BN25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C25" i="6"/>
  <c r="BN2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C24" i="6"/>
  <c r="BN23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C23" i="6"/>
  <c r="BN22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C22" i="6"/>
  <c r="BN21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C21" i="6"/>
  <c r="BN20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C20" i="6"/>
  <c r="BN19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C19" i="6"/>
  <c r="BN18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C18" i="6"/>
  <c r="BN17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C17" i="6"/>
  <c r="BN16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C16" i="6"/>
  <c r="BN15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C15" i="6"/>
  <c r="BN1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C14" i="6"/>
  <c r="BN13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C13" i="6"/>
  <c r="BN12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X13" i="14" l="1"/>
  <c r="U13" i="14"/>
  <c r="AC13" i="14"/>
  <c r="X17" i="14"/>
  <c r="AC17" i="14"/>
  <c r="U17" i="14"/>
  <c r="X21" i="14"/>
  <c r="AC21" i="14"/>
  <c r="U21" i="14"/>
  <c r="X25" i="14"/>
  <c r="U25" i="14"/>
  <c r="AC25" i="14"/>
  <c r="X29" i="14"/>
  <c r="U29" i="14"/>
  <c r="AC29" i="14"/>
  <c r="X33" i="14"/>
  <c r="AC33" i="14"/>
  <c r="U33" i="14"/>
  <c r="X37" i="14"/>
  <c r="AC37" i="14"/>
  <c r="U37" i="14"/>
  <c r="X41" i="14"/>
  <c r="AC41" i="14"/>
  <c r="U41" i="14"/>
  <c r="X45" i="14"/>
  <c r="AC45" i="14"/>
  <c r="U45" i="14"/>
  <c r="X49" i="14"/>
  <c r="AC49" i="14"/>
  <c r="U49" i="14"/>
  <c r="X53" i="14"/>
  <c r="AC53" i="14"/>
  <c r="U53" i="14"/>
  <c r="X57" i="14"/>
  <c r="AC57" i="14"/>
  <c r="U57" i="14"/>
  <c r="U12" i="14"/>
  <c r="X12" i="14"/>
  <c r="AC12" i="14"/>
  <c r="U16" i="14"/>
  <c r="AC16" i="14"/>
  <c r="X16" i="14"/>
  <c r="U20" i="14"/>
  <c r="AC20" i="14"/>
  <c r="X20" i="14"/>
  <c r="U24" i="14"/>
  <c r="X24" i="14"/>
  <c r="AC24" i="14"/>
  <c r="U28" i="14"/>
  <c r="X28" i="14"/>
  <c r="AC28" i="14"/>
  <c r="U32" i="14"/>
  <c r="AC32" i="14"/>
  <c r="X32" i="14"/>
  <c r="U36" i="14"/>
  <c r="AC36" i="14"/>
  <c r="X36" i="14"/>
  <c r="U40" i="14"/>
  <c r="AC40" i="14"/>
  <c r="X40" i="14"/>
  <c r="U44" i="14"/>
  <c r="X44" i="14"/>
  <c r="AC44" i="14"/>
  <c r="U48" i="14"/>
  <c r="X48" i="14"/>
  <c r="AC48" i="14"/>
  <c r="U52" i="14"/>
  <c r="X52" i="14"/>
  <c r="AC52" i="14"/>
  <c r="U56" i="14"/>
  <c r="X56" i="14"/>
  <c r="AC56" i="14"/>
  <c r="X11" i="14"/>
  <c r="AC11" i="14"/>
  <c r="U11" i="14"/>
  <c r="U15" i="14"/>
  <c r="X15" i="14"/>
  <c r="AC15" i="14"/>
  <c r="U19" i="14"/>
  <c r="X19" i="14"/>
  <c r="AC19" i="14"/>
  <c r="AC23" i="14"/>
  <c r="U23" i="14"/>
  <c r="X23" i="14"/>
  <c r="U27" i="14"/>
  <c r="X27" i="14"/>
  <c r="AC27" i="14"/>
  <c r="U31" i="14"/>
  <c r="X31" i="14"/>
  <c r="AC31" i="14"/>
  <c r="U35" i="14"/>
  <c r="X35" i="14"/>
  <c r="AC35" i="14"/>
  <c r="U39" i="14"/>
  <c r="X39" i="14"/>
  <c r="AC39" i="14"/>
  <c r="U43" i="14"/>
  <c r="X43" i="14"/>
  <c r="AC43" i="14"/>
  <c r="U47" i="14"/>
  <c r="X47" i="14"/>
  <c r="AC47" i="14"/>
  <c r="U51" i="14"/>
  <c r="X51" i="14"/>
  <c r="AC51" i="14"/>
  <c r="U55" i="14"/>
  <c r="X55" i="14"/>
  <c r="AC55" i="14"/>
  <c r="U59" i="14"/>
  <c r="X59" i="14"/>
  <c r="AC59" i="14"/>
  <c r="AC10" i="14"/>
  <c r="X10" i="14"/>
  <c r="U10" i="14"/>
  <c r="AC14" i="14"/>
  <c r="X14" i="14"/>
  <c r="U14" i="14"/>
  <c r="AC18" i="14"/>
  <c r="X18" i="14"/>
  <c r="U18" i="14"/>
  <c r="AC22" i="14"/>
  <c r="U22" i="14"/>
  <c r="X22" i="14"/>
  <c r="AC26" i="14"/>
  <c r="X26" i="14"/>
  <c r="U26" i="14"/>
  <c r="AC30" i="14"/>
  <c r="U30" i="14"/>
  <c r="X30" i="14"/>
  <c r="AC34" i="14"/>
  <c r="U34" i="14"/>
  <c r="X34" i="14"/>
  <c r="AC38" i="14"/>
  <c r="U38" i="14"/>
  <c r="X38" i="14"/>
  <c r="AC42" i="14"/>
  <c r="U42" i="14"/>
  <c r="X42" i="14"/>
  <c r="AC46" i="14"/>
  <c r="U46" i="14"/>
  <c r="X46" i="14"/>
  <c r="AC50" i="14"/>
  <c r="U50" i="14"/>
  <c r="X50" i="14"/>
  <c r="AC54" i="14"/>
  <c r="U54" i="14"/>
  <c r="X54" i="14"/>
  <c r="AC58" i="14"/>
  <c r="U58" i="14"/>
  <c r="X58" i="14"/>
  <c r="CA49" i="21"/>
  <c r="CA10" i="21"/>
  <c r="CA12" i="21"/>
  <c r="CA14" i="21"/>
  <c r="CA16" i="21"/>
  <c r="CA18" i="21"/>
  <c r="CA20" i="21"/>
  <c r="CA22" i="21"/>
  <c r="CA24" i="21"/>
  <c r="CA26" i="21"/>
  <c r="CA28" i="21"/>
  <c r="CA11" i="21"/>
  <c r="CA13" i="21"/>
  <c r="CA15" i="21"/>
  <c r="CA17" i="21"/>
  <c r="CA19" i="21"/>
  <c r="CA21" i="21"/>
  <c r="CA23" i="21"/>
  <c r="CA25" i="21"/>
  <c r="CA27" i="21"/>
  <c r="CA29" i="21"/>
  <c r="CA30" i="21"/>
  <c r="CA31" i="21"/>
  <c r="CA32" i="21"/>
  <c r="CA33" i="21"/>
  <c r="CA34" i="21"/>
  <c r="CA35" i="21"/>
  <c r="CA36" i="21"/>
  <c r="CA37" i="21"/>
  <c r="CA38" i="21"/>
  <c r="CA39" i="21"/>
  <c r="CA40" i="21"/>
  <c r="CA41" i="21"/>
  <c r="CA42" i="21"/>
  <c r="CA43" i="21"/>
  <c r="CA44" i="21"/>
  <c r="CA45" i="21"/>
  <c r="CA46" i="21"/>
  <c r="CA47" i="21"/>
  <c r="CA48" i="21"/>
  <c r="BV13" i="11"/>
  <c r="BV17" i="11"/>
  <c r="AP17" i="11" s="1"/>
  <c r="BV21" i="11"/>
  <c r="AP21" i="11" s="1"/>
  <c r="BV25" i="11"/>
  <c r="AP25" i="11" s="1"/>
  <c r="BV29" i="11"/>
  <c r="AP29" i="11" s="1"/>
  <c r="BV33" i="11"/>
  <c r="AP33" i="11" s="1"/>
  <c r="BV37" i="11"/>
  <c r="AP37" i="11" s="1"/>
  <c r="BV41" i="11"/>
  <c r="AP41" i="11" s="1"/>
  <c r="BV45" i="11"/>
  <c r="AP45" i="11" s="1"/>
  <c r="BV49" i="11"/>
  <c r="AP49" i="11" s="1"/>
  <c r="BV14" i="11"/>
  <c r="AP14" i="11" s="1"/>
  <c r="BV18" i="11"/>
  <c r="AP18" i="11" s="1"/>
  <c r="BV22" i="11"/>
  <c r="AP22" i="11" s="1"/>
  <c r="BV26" i="11"/>
  <c r="AP26" i="11" s="1"/>
  <c r="BV30" i="11"/>
  <c r="AP30" i="11" s="1"/>
  <c r="BV34" i="11"/>
  <c r="AP34" i="11" s="1"/>
  <c r="BV38" i="11"/>
  <c r="AP38" i="11" s="1"/>
  <c r="BV42" i="11"/>
  <c r="AP42" i="11" s="1"/>
  <c r="BV46" i="11"/>
  <c r="AP46" i="11" s="1"/>
  <c r="BV50" i="11"/>
  <c r="AP50" i="11" s="1"/>
  <c r="BV15" i="11"/>
  <c r="AP15" i="11" s="1"/>
  <c r="BV19" i="11"/>
  <c r="AP19" i="11" s="1"/>
  <c r="BV23" i="11"/>
  <c r="AP23" i="11" s="1"/>
  <c r="BV27" i="11"/>
  <c r="AP27" i="11" s="1"/>
  <c r="BV31" i="11"/>
  <c r="AP31" i="11" s="1"/>
  <c r="BV35" i="11"/>
  <c r="AP35" i="11" s="1"/>
  <c r="BV39" i="11"/>
  <c r="AP39" i="11" s="1"/>
  <c r="BV43" i="11"/>
  <c r="AP43" i="11" s="1"/>
  <c r="BV47" i="11"/>
  <c r="AP47" i="11" s="1"/>
  <c r="BV51" i="11"/>
  <c r="AP51" i="11" s="1"/>
  <c r="BV16" i="11"/>
  <c r="AP16" i="11" s="1"/>
  <c r="BV20" i="11"/>
  <c r="AP20" i="11" s="1"/>
  <c r="BV24" i="11"/>
  <c r="AP24" i="11" s="1"/>
  <c r="BV28" i="11"/>
  <c r="AP28" i="11" s="1"/>
  <c r="BV32" i="11"/>
  <c r="AP32" i="11" s="1"/>
  <c r="BV36" i="11"/>
  <c r="AP36" i="11" s="1"/>
  <c r="BV40" i="11"/>
  <c r="AP40" i="11" s="1"/>
  <c r="BV44" i="11"/>
  <c r="AP44" i="11" s="1"/>
  <c r="BV48" i="11"/>
  <c r="AP48" i="11" s="1"/>
  <c r="BV52" i="11"/>
  <c r="AP52" i="11" s="1"/>
  <c r="B9" i="4"/>
  <c r="B9" i="6" s="1"/>
  <c r="AZ62" i="6"/>
  <c r="AZ61" i="6"/>
  <c r="AZ60" i="6"/>
  <c r="AZ59" i="6"/>
  <c r="AZ58" i="6"/>
  <c r="AZ57" i="6"/>
  <c r="AZ56" i="6"/>
  <c r="AZ55" i="6"/>
  <c r="AZ54" i="6"/>
  <c r="AZ53" i="6"/>
  <c r="AZ52" i="6"/>
  <c r="AZ51" i="6"/>
  <c r="AZ50" i="6"/>
  <c r="AZ49" i="6"/>
  <c r="AZ48" i="6"/>
  <c r="AZ47" i="6"/>
  <c r="AZ46" i="6"/>
  <c r="AZ45" i="6"/>
  <c r="AZ44" i="6"/>
  <c r="AZ43" i="6"/>
  <c r="AZ42" i="6"/>
  <c r="AZ41" i="6"/>
  <c r="AZ40" i="6"/>
  <c r="AZ39" i="6"/>
  <c r="AZ38" i="6"/>
  <c r="AZ37" i="6"/>
  <c r="AZ36" i="6"/>
  <c r="AZ35" i="6"/>
  <c r="AZ34" i="6"/>
  <c r="AZ33" i="6"/>
  <c r="AZ32" i="6"/>
  <c r="AZ31" i="6"/>
  <c r="AZ30" i="6"/>
  <c r="AZ29" i="6"/>
  <c r="AZ28" i="6"/>
  <c r="AZ27" i="6"/>
  <c r="AZ26" i="6"/>
  <c r="AZ25" i="6"/>
  <c r="AZ24" i="6"/>
  <c r="AZ23" i="6"/>
  <c r="AZ22" i="6"/>
  <c r="AZ21" i="6"/>
  <c r="AZ20" i="6"/>
  <c r="AZ19" i="6"/>
  <c r="AZ18" i="6"/>
  <c r="AZ17" i="6"/>
  <c r="AZ16" i="6"/>
  <c r="AY62" i="6"/>
  <c r="AY61" i="6"/>
  <c r="AY60" i="6"/>
  <c r="AY59" i="6"/>
  <c r="AY58" i="6"/>
  <c r="AY57" i="6"/>
  <c r="AY56" i="6"/>
  <c r="AY55" i="6"/>
  <c r="AY54" i="6"/>
  <c r="AY53" i="6"/>
  <c r="AY52" i="6"/>
  <c r="AY51" i="6"/>
  <c r="AY50" i="6"/>
  <c r="AY49" i="6"/>
  <c r="AY48" i="6"/>
  <c r="AY47" i="6"/>
  <c r="AY46" i="6"/>
  <c r="AY45" i="6"/>
  <c r="AY44" i="6"/>
  <c r="AY43" i="6"/>
  <c r="AY42" i="6"/>
  <c r="AY41" i="6"/>
  <c r="AY40" i="6"/>
  <c r="AY39" i="6"/>
  <c r="AY38" i="6"/>
  <c r="AY37" i="6"/>
  <c r="AY36" i="6"/>
  <c r="AY35" i="6"/>
  <c r="AY34" i="6"/>
  <c r="AY33" i="6"/>
  <c r="AY32" i="6"/>
  <c r="AY31" i="6"/>
  <c r="AY30" i="6"/>
  <c r="AY29" i="6"/>
  <c r="AY28" i="6"/>
  <c r="AY27" i="6"/>
  <c r="AY26" i="6"/>
  <c r="AY25" i="6"/>
  <c r="AY24" i="6"/>
  <c r="AY23" i="6"/>
  <c r="AY22" i="6"/>
  <c r="AY21" i="6"/>
  <c r="AY20" i="6"/>
  <c r="AY19" i="6"/>
  <c r="AY18" i="6"/>
  <c r="AY17" i="6"/>
  <c r="AY16" i="6"/>
  <c r="AX62" i="6"/>
  <c r="AX61" i="6"/>
  <c r="AX60" i="6"/>
  <c r="AX59" i="6"/>
  <c r="AX58" i="6"/>
  <c r="AX57" i="6"/>
  <c r="AX56" i="6"/>
  <c r="AX55" i="6"/>
  <c r="AX54" i="6"/>
  <c r="AX53" i="6"/>
  <c r="AX52" i="6"/>
  <c r="AX51" i="6"/>
  <c r="AX50" i="6"/>
  <c r="AX49" i="6"/>
  <c r="AX48" i="6"/>
  <c r="AX47" i="6"/>
  <c r="AX46" i="6"/>
  <c r="AX45" i="6"/>
  <c r="AX44" i="6"/>
  <c r="AX43" i="6"/>
  <c r="AX42" i="6"/>
  <c r="AX41" i="6"/>
  <c r="AX40" i="6"/>
  <c r="AX39" i="6"/>
  <c r="AX38" i="6"/>
  <c r="AX37" i="6"/>
  <c r="AX36" i="6"/>
  <c r="AX35" i="6"/>
  <c r="AX34" i="6"/>
  <c r="AX33" i="6"/>
  <c r="AX32" i="6"/>
  <c r="AX31" i="6"/>
  <c r="AX30" i="6"/>
  <c r="AX29" i="6"/>
  <c r="AX28" i="6"/>
  <c r="AX27" i="6"/>
  <c r="AX26" i="6"/>
  <c r="AX25" i="6"/>
  <c r="AX24" i="6"/>
  <c r="AX23" i="6"/>
  <c r="AX22" i="6"/>
  <c r="AX21" i="6"/>
  <c r="AX20" i="6"/>
  <c r="AX19" i="6"/>
  <c r="AX18" i="6"/>
  <c r="AX17" i="6"/>
  <c r="AX16" i="6"/>
  <c r="AT62" i="4"/>
  <c r="AT62" i="6" s="1"/>
  <c r="AT61" i="4"/>
  <c r="AT61" i="6" s="1"/>
  <c r="AT60" i="4"/>
  <c r="AT60" i="6" s="1"/>
  <c r="AT59" i="4"/>
  <c r="AT59" i="6" s="1"/>
  <c r="AT58" i="4"/>
  <c r="AT58" i="6" s="1"/>
  <c r="AT57" i="4"/>
  <c r="AT57" i="6" s="1"/>
  <c r="AT56" i="4"/>
  <c r="AT56" i="6" s="1"/>
  <c r="AT55" i="4"/>
  <c r="AT55" i="6" s="1"/>
  <c r="AT54" i="4"/>
  <c r="AT54" i="6" s="1"/>
  <c r="AT53" i="4"/>
  <c r="AT53" i="6" s="1"/>
  <c r="AT52" i="4"/>
  <c r="AT52" i="6" s="1"/>
  <c r="AT51" i="4"/>
  <c r="AT51" i="6" s="1"/>
  <c r="AT50" i="4"/>
  <c r="AT50" i="6" s="1"/>
  <c r="AT49" i="4"/>
  <c r="AT49" i="6" s="1"/>
  <c r="AT48" i="4"/>
  <c r="AT48" i="6" s="1"/>
  <c r="AT47" i="4"/>
  <c r="AT47" i="6" s="1"/>
  <c r="AT46" i="4"/>
  <c r="AT46" i="6" s="1"/>
  <c r="AT45" i="4"/>
  <c r="AT45" i="6" s="1"/>
  <c r="AT44" i="4"/>
  <c r="AT44" i="6" s="1"/>
  <c r="AT43" i="4"/>
  <c r="AT43" i="6" s="1"/>
  <c r="AT42" i="4"/>
  <c r="AT42" i="6" s="1"/>
  <c r="AT41" i="4"/>
  <c r="AT41" i="6" s="1"/>
  <c r="AT40" i="4"/>
  <c r="AT40" i="6" s="1"/>
  <c r="AT39" i="4"/>
  <c r="AT39" i="6" s="1"/>
  <c r="AT38" i="4"/>
  <c r="AT38" i="6" s="1"/>
  <c r="AT37" i="4"/>
  <c r="AT37" i="6" s="1"/>
  <c r="AT36" i="4"/>
  <c r="AT36" i="6" s="1"/>
  <c r="AT35" i="4"/>
  <c r="AT35" i="6" s="1"/>
  <c r="AT34" i="4"/>
  <c r="AT34" i="6" s="1"/>
  <c r="AT33" i="4"/>
  <c r="AT33" i="6" s="1"/>
  <c r="AT32" i="4"/>
  <c r="AT32" i="6" s="1"/>
  <c r="AT31" i="4"/>
  <c r="AT31" i="6" s="1"/>
  <c r="AT30" i="4"/>
  <c r="AT30" i="6" s="1"/>
  <c r="AT29" i="4"/>
  <c r="AT29" i="6" s="1"/>
  <c r="AT28" i="4"/>
  <c r="AT28" i="6" s="1"/>
  <c r="AT27" i="4"/>
  <c r="AT27" i="6" s="1"/>
  <c r="AT26" i="4"/>
  <c r="AT26" i="6" s="1"/>
  <c r="AT25" i="4"/>
  <c r="AT25" i="6" s="1"/>
  <c r="AT24" i="4"/>
  <c r="AT24" i="6" s="1"/>
  <c r="AT23" i="4"/>
  <c r="AT23" i="6" s="1"/>
  <c r="AT22" i="4"/>
  <c r="AT22" i="6" s="1"/>
  <c r="AT21" i="4"/>
  <c r="AT21" i="6" s="1"/>
  <c r="AT20" i="4"/>
  <c r="AT20" i="6" s="1"/>
  <c r="AT19" i="4"/>
  <c r="AT19" i="6" s="1"/>
  <c r="AT18" i="4"/>
  <c r="AT18" i="6" s="1"/>
  <c r="AT17" i="4"/>
  <c r="AT17" i="6" s="1"/>
  <c r="AT16" i="4"/>
  <c r="AT16" i="6" s="1"/>
  <c r="AT15" i="4"/>
  <c r="AT15" i="6" s="1"/>
  <c r="AT14" i="4"/>
  <c r="AT14" i="6" s="1"/>
  <c r="AT13" i="4"/>
  <c r="AZ63" i="4" l="1"/>
  <c r="AZ63" i="6" s="1"/>
  <c r="AU63" i="4"/>
  <c r="AU63" i="6" s="1"/>
  <c r="AY63" i="4"/>
  <c r="AY63" i="6" s="1"/>
  <c r="AT63" i="4"/>
  <c r="AT63" i="6" s="1"/>
  <c r="AX63" i="4"/>
  <c r="AX63" i="6" s="1"/>
  <c r="BF16" i="11"/>
  <c r="AT13" i="6"/>
  <c r="BF13" i="11"/>
  <c r="AU26" i="6"/>
  <c r="AU38" i="6"/>
  <c r="AU54" i="6"/>
  <c r="AU19" i="6"/>
  <c r="AU23" i="6"/>
  <c r="AU27" i="6"/>
  <c r="AU31" i="6"/>
  <c r="AU35" i="6"/>
  <c r="AU39" i="6"/>
  <c r="AU43" i="6"/>
  <c r="AU47" i="6"/>
  <c r="AU51" i="6"/>
  <c r="AU55" i="6"/>
  <c r="AU59" i="6"/>
  <c r="AU18" i="6"/>
  <c r="AU30" i="6"/>
  <c r="AU42" i="6"/>
  <c r="AU50" i="6"/>
  <c r="AU62" i="6"/>
  <c r="AU16" i="6"/>
  <c r="AU20" i="6"/>
  <c r="AU24" i="6"/>
  <c r="AU28" i="6"/>
  <c r="AU32" i="6"/>
  <c r="AU36" i="6"/>
  <c r="AU40" i="6"/>
  <c r="AU44" i="6"/>
  <c r="AU48" i="6"/>
  <c r="AU52" i="6"/>
  <c r="AU56" i="6"/>
  <c r="AU60" i="6"/>
  <c r="AU22" i="6"/>
  <c r="AU34" i="6"/>
  <c r="AU46" i="6"/>
  <c r="AU58" i="6"/>
  <c r="AU17" i="6"/>
  <c r="AU21" i="6"/>
  <c r="AU25" i="6"/>
  <c r="AU29" i="6"/>
  <c r="AU33" i="6"/>
  <c r="AU37" i="6"/>
  <c r="AU41" i="6"/>
  <c r="AU45" i="6"/>
  <c r="AU49" i="6"/>
  <c r="AU53" i="6"/>
  <c r="AU57" i="6"/>
  <c r="AU61" i="6"/>
  <c r="AY14" i="6"/>
  <c r="BF17" i="11"/>
  <c r="X13" i="21"/>
  <c r="X16" i="11"/>
  <c r="X15" i="21"/>
  <c r="X18" i="11"/>
  <c r="AZ14" i="6"/>
  <c r="BF18" i="11"/>
  <c r="X10" i="21"/>
  <c r="X13" i="11"/>
  <c r="X14" i="21"/>
  <c r="X17" i="11"/>
  <c r="H13" i="11"/>
  <c r="AP13" i="11"/>
  <c r="AP53" i="11" s="1"/>
  <c r="B48" i="11"/>
  <c r="AJ48" i="11" s="1"/>
  <c r="H48" i="11"/>
  <c r="B24" i="11"/>
  <c r="H24" i="11"/>
  <c r="B15" i="11"/>
  <c r="H15" i="11"/>
  <c r="B38" i="11"/>
  <c r="AJ38" i="11" s="1"/>
  <c r="H38" i="11"/>
  <c r="B52" i="11"/>
  <c r="AJ52" i="11" s="1"/>
  <c r="H52" i="11"/>
  <c r="B36" i="11"/>
  <c r="AJ36" i="11" s="1"/>
  <c r="H36" i="11"/>
  <c r="B20" i="11"/>
  <c r="H20" i="11"/>
  <c r="B43" i="11"/>
  <c r="AJ43" i="11" s="1"/>
  <c r="H43" i="11"/>
  <c r="B27" i="11"/>
  <c r="AJ27" i="11" s="1"/>
  <c r="H27" i="11"/>
  <c r="B50" i="11"/>
  <c r="AJ50" i="11" s="1"/>
  <c r="H50" i="11"/>
  <c r="B34" i="11"/>
  <c r="AJ34" i="11" s="1"/>
  <c r="H34" i="11"/>
  <c r="B18" i="11"/>
  <c r="H18" i="11"/>
  <c r="B41" i="11"/>
  <c r="AJ41" i="11" s="1"/>
  <c r="H41" i="11"/>
  <c r="B25" i="11"/>
  <c r="H25" i="11"/>
  <c r="B16" i="11"/>
  <c r="H16" i="11"/>
  <c r="B39" i="11"/>
  <c r="AJ39" i="11" s="1"/>
  <c r="H39" i="11"/>
  <c r="B23" i="11"/>
  <c r="H23" i="11"/>
  <c r="B46" i="11"/>
  <c r="AJ46" i="11" s="1"/>
  <c r="H46" i="11"/>
  <c r="B30" i="11"/>
  <c r="AJ30" i="11" s="1"/>
  <c r="H30" i="11"/>
  <c r="B14" i="11"/>
  <c r="H14" i="11"/>
  <c r="B37" i="11"/>
  <c r="AJ37" i="11" s="1"/>
  <c r="H37" i="11"/>
  <c r="B21" i="11"/>
  <c r="H21" i="11"/>
  <c r="B32" i="11"/>
  <c r="AJ32" i="11" s="1"/>
  <c r="H32" i="11"/>
  <c r="B44" i="11"/>
  <c r="AJ44" i="11" s="1"/>
  <c r="H44" i="11"/>
  <c r="B28" i="11"/>
  <c r="AJ28" i="11" s="1"/>
  <c r="H28" i="11"/>
  <c r="B51" i="11"/>
  <c r="AJ51" i="11" s="1"/>
  <c r="H51" i="11"/>
  <c r="B35" i="11"/>
  <c r="AJ35" i="11" s="1"/>
  <c r="H35" i="11"/>
  <c r="B19" i="11"/>
  <c r="H19" i="11"/>
  <c r="B42" i="11"/>
  <c r="AJ42" i="11" s="1"/>
  <c r="H42" i="11"/>
  <c r="B26" i="11"/>
  <c r="H26" i="11"/>
  <c r="B49" i="11"/>
  <c r="AJ49" i="11" s="1"/>
  <c r="H49" i="11"/>
  <c r="B33" i="11"/>
  <c r="AJ33" i="11" s="1"/>
  <c r="H33" i="11"/>
  <c r="B17" i="11"/>
  <c r="H17" i="11"/>
  <c r="B40" i="11"/>
  <c r="AJ40" i="11" s="1"/>
  <c r="H40" i="11"/>
  <c r="B47" i="11"/>
  <c r="AJ47" i="11" s="1"/>
  <c r="H47" i="11"/>
  <c r="B31" i="11"/>
  <c r="AJ31" i="11" s="1"/>
  <c r="H31" i="11"/>
  <c r="B22" i="11"/>
  <c r="H22" i="11"/>
  <c r="B45" i="11"/>
  <c r="AJ45" i="11" s="1"/>
  <c r="H45" i="11"/>
  <c r="B29" i="11"/>
  <c r="AJ29" i="11" s="1"/>
  <c r="H29" i="11"/>
  <c r="B13" i="11"/>
  <c r="H49" i="21"/>
  <c r="B49" i="21"/>
  <c r="AX14" i="6"/>
  <c r="B46" i="21"/>
  <c r="H46" i="21"/>
  <c r="B42" i="21"/>
  <c r="H42" i="21"/>
  <c r="B38" i="21"/>
  <c r="H38" i="21"/>
  <c r="B34" i="21"/>
  <c r="H34" i="21"/>
  <c r="B30" i="21"/>
  <c r="H30" i="21"/>
  <c r="H23" i="21"/>
  <c r="B23" i="21"/>
  <c r="H15" i="21"/>
  <c r="B15" i="21"/>
  <c r="B26" i="21"/>
  <c r="H26" i="21"/>
  <c r="B18" i="21"/>
  <c r="H18" i="21"/>
  <c r="B10" i="21"/>
  <c r="H10" i="21"/>
  <c r="B45" i="21"/>
  <c r="H45" i="21"/>
  <c r="B41" i="21"/>
  <c r="H41" i="21"/>
  <c r="B37" i="21"/>
  <c r="H37" i="21"/>
  <c r="B33" i="21"/>
  <c r="H33" i="21"/>
  <c r="H29" i="21"/>
  <c r="B29" i="21"/>
  <c r="H21" i="21"/>
  <c r="B21" i="21"/>
  <c r="H13" i="21"/>
  <c r="B13" i="21"/>
  <c r="B24" i="21"/>
  <c r="H24" i="21"/>
  <c r="B16" i="21"/>
  <c r="H16" i="21"/>
  <c r="AU14" i="6"/>
  <c r="B48" i="21"/>
  <c r="H48" i="21"/>
  <c r="B44" i="21"/>
  <c r="H44" i="21"/>
  <c r="B40" i="21"/>
  <c r="H40" i="21"/>
  <c r="B36" i="21"/>
  <c r="H36" i="21"/>
  <c r="B32" i="21"/>
  <c r="H32" i="21"/>
  <c r="H27" i="21"/>
  <c r="B27" i="21"/>
  <c r="H19" i="21"/>
  <c r="B19" i="21"/>
  <c r="H11" i="21"/>
  <c r="B11" i="21"/>
  <c r="B22" i="21"/>
  <c r="H22" i="21"/>
  <c r="B14" i="21"/>
  <c r="H14" i="21"/>
  <c r="B47" i="21"/>
  <c r="H47" i="21"/>
  <c r="B43" i="21"/>
  <c r="H43" i="21"/>
  <c r="B39" i="21"/>
  <c r="H39" i="21"/>
  <c r="B35" i="21"/>
  <c r="H35" i="21"/>
  <c r="B31" i="21"/>
  <c r="H31" i="21"/>
  <c r="H25" i="21"/>
  <c r="B25" i="21"/>
  <c r="H17" i="21"/>
  <c r="B17" i="21"/>
  <c r="B28" i="21"/>
  <c r="H28" i="21"/>
  <c r="B20" i="21"/>
  <c r="H20" i="21"/>
  <c r="B12" i="21"/>
  <c r="H12" i="21"/>
  <c r="AY15" i="6"/>
  <c r="AZ15" i="6"/>
  <c r="AX15" i="6"/>
  <c r="AU15" i="6"/>
  <c r="AZ13" i="6"/>
  <c r="AY13" i="6"/>
  <c r="AX13" i="6"/>
  <c r="AU13" i="6"/>
  <c r="BE13" i="13"/>
  <c r="BD13" i="13"/>
  <c r="BC13" i="13"/>
  <c r="AJ13" i="13"/>
  <c r="AI13" i="13"/>
  <c r="AH13" i="13"/>
  <c r="AG13" i="13"/>
  <c r="AF13" i="13"/>
  <c r="AE13" i="13"/>
  <c r="P13" i="13"/>
  <c r="O13" i="13"/>
  <c r="N13" i="13"/>
  <c r="AJ26" i="11" l="1"/>
  <c r="AJ19" i="11"/>
  <c r="AJ21" i="11"/>
  <c r="AJ14" i="11"/>
  <c r="AJ25" i="11"/>
  <c r="AJ18" i="11"/>
  <c r="AJ24" i="11"/>
  <c r="AJ22" i="11"/>
  <c r="AJ17" i="11"/>
  <c r="AJ23" i="11"/>
  <c r="AJ16" i="11"/>
  <c r="AJ20" i="11"/>
  <c r="AJ15" i="11"/>
  <c r="AJ13" i="11"/>
  <c r="H53" i="11"/>
  <c r="H50" i="21"/>
  <c r="AV13" i="6"/>
  <c r="C13" i="13" l="1"/>
  <c r="H15" i="12" l="1"/>
  <c r="H13" i="12"/>
  <c r="D6" i="13" l="1"/>
  <c r="N3" i="9"/>
  <c r="O3" i="9" l="1"/>
  <c r="H3" i="9" l="1"/>
  <c r="O4" i="9"/>
  <c r="P4" i="9"/>
  <c r="Q4" i="9"/>
  <c r="R4" i="9"/>
  <c r="N4" i="9"/>
  <c r="F11" i="13"/>
  <c r="F13" i="13" s="1"/>
  <c r="E11" i="13"/>
  <c r="E13" i="13" s="1"/>
  <c r="D11" i="13"/>
  <c r="D13" i="13" s="1"/>
  <c r="H4" i="9"/>
  <c r="F6" i="13" l="1"/>
  <c r="Q3" i="9"/>
  <c r="G6" i="13"/>
  <c r="R3" i="9"/>
  <c r="E6" i="13"/>
  <c r="P3" i="9"/>
  <c r="K59" i="14"/>
  <c r="K58" i="14"/>
  <c r="K57" i="14"/>
  <c r="K56" i="14"/>
  <c r="K55" i="14"/>
  <c r="K54" i="14"/>
  <c r="K53" i="14"/>
  <c r="K52" i="14"/>
  <c r="K51" i="14"/>
  <c r="K50" i="14"/>
  <c r="K49" i="14"/>
  <c r="K48" i="14"/>
  <c r="K47" i="14"/>
  <c r="K46" i="14"/>
  <c r="K45" i="14"/>
  <c r="K44" i="14"/>
  <c r="K43" i="14"/>
  <c r="K42" i="14"/>
  <c r="K41" i="14"/>
  <c r="K40" i="14"/>
  <c r="K39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19" i="14"/>
  <c r="K18" i="14"/>
  <c r="K17" i="14"/>
  <c r="K16" i="14"/>
  <c r="K15" i="14"/>
  <c r="K14" i="14"/>
  <c r="K13" i="14"/>
  <c r="I4" i="9"/>
  <c r="J4" i="9"/>
  <c r="J3" i="9"/>
  <c r="I3" i="9"/>
  <c r="E13" i="9"/>
  <c r="E10" i="9"/>
  <c r="E9" i="9"/>
  <c r="E8" i="9"/>
  <c r="E7" i="9"/>
  <c r="E6" i="9"/>
  <c r="E5" i="9"/>
  <c r="E4" i="9"/>
  <c r="E3" i="9"/>
  <c r="M36" i="12"/>
  <c r="M34" i="12"/>
  <c r="M35" i="12"/>
  <c r="F24" i="12"/>
  <c r="B29" i="12"/>
  <c r="X11" i="12"/>
  <c r="X9" i="12"/>
  <c r="H17" i="12"/>
  <c r="H11" i="12"/>
  <c r="H9" i="12"/>
  <c r="B21" i="12"/>
  <c r="F63" i="4"/>
  <c r="F63" i="6" s="1"/>
  <c r="B14" i="4"/>
  <c r="B14" i="6" s="1"/>
  <c r="B11" i="14" s="1"/>
  <c r="B15" i="4"/>
  <c r="B15" i="6" s="1"/>
  <c r="B12" i="14" s="1"/>
  <c r="B16" i="4"/>
  <c r="B16" i="6" s="1"/>
  <c r="B13" i="14" s="1"/>
  <c r="B17" i="4"/>
  <c r="B17" i="6" s="1"/>
  <c r="B14" i="14" s="1"/>
  <c r="B18" i="4"/>
  <c r="B18" i="6" s="1"/>
  <c r="B15" i="14" s="1"/>
  <c r="B19" i="4"/>
  <c r="B19" i="6" s="1"/>
  <c r="B16" i="14" s="1"/>
  <c r="B20" i="4"/>
  <c r="B20" i="6" s="1"/>
  <c r="B17" i="14" s="1"/>
  <c r="B21" i="4"/>
  <c r="B21" i="6" s="1"/>
  <c r="B18" i="14" s="1"/>
  <c r="B22" i="4"/>
  <c r="B22" i="6" s="1"/>
  <c r="B19" i="14" s="1"/>
  <c r="B23" i="4"/>
  <c r="B23" i="6" s="1"/>
  <c r="B20" i="14" s="1"/>
  <c r="B24" i="4"/>
  <c r="B24" i="6" s="1"/>
  <c r="B21" i="14" s="1"/>
  <c r="B25" i="4"/>
  <c r="B25" i="6" s="1"/>
  <c r="B22" i="14" s="1"/>
  <c r="B26" i="4"/>
  <c r="B26" i="6" s="1"/>
  <c r="B23" i="14" s="1"/>
  <c r="B27" i="4"/>
  <c r="B27" i="6" s="1"/>
  <c r="B24" i="14" s="1"/>
  <c r="B28" i="4"/>
  <c r="B28" i="6" s="1"/>
  <c r="B25" i="14" s="1"/>
  <c r="B29" i="4"/>
  <c r="B29" i="6" s="1"/>
  <c r="B26" i="14" s="1"/>
  <c r="B30" i="4"/>
  <c r="B30" i="6" s="1"/>
  <c r="B27" i="14" s="1"/>
  <c r="B31" i="4"/>
  <c r="B31" i="6" s="1"/>
  <c r="B28" i="14" s="1"/>
  <c r="B32" i="4"/>
  <c r="B32" i="6" s="1"/>
  <c r="B29" i="14" s="1"/>
  <c r="B33" i="4"/>
  <c r="B33" i="6" s="1"/>
  <c r="B30" i="14" s="1"/>
  <c r="B34" i="4"/>
  <c r="B34" i="6" s="1"/>
  <c r="B31" i="14" s="1"/>
  <c r="B35" i="4"/>
  <c r="B35" i="6" s="1"/>
  <c r="B32" i="14" s="1"/>
  <c r="B36" i="4"/>
  <c r="B36" i="6" s="1"/>
  <c r="B33" i="14" s="1"/>
  <c r="B37" i="4"/>
  <c r="B37" i="6" s="1"/>
  <c r="B34" i="14" s="1"/>
  <c r="B38" i="4"/>
  <c r="B38" i="6" s="1"/>
  <c r="B35" i="14" s="1"/>
  <c r="B39" i="4"/>
  <c r="B39" i="6" s="1"/>
  <c r="B36" i="14" s="1"/>
  <c r="B40" i="4"/>
  <c r="B40" i="6" s="1"/>
  <c r="B37" i="14" s="1"/>
  <c r="B41" i="4"/>
  <c r="B41" i="6" s="1"/>
  <c r="B38" i="14" s="1"/>
  <c r="B42" i="4"/>
  <c r="B42" i="6" s="1"/>
  <c r="B39" i="14" s="1"/>
  <c r="B43" i="4"/>
  <c r="B43" i="6" s="1"/>
  <c r="B40" i="14" s="1"/>
  <c r="B44" i="4"/>
  <c r="B44" i="6" s="1"/>
  <c r="B41" i="14" s="1"/>
  <c r="B45" i="4"/>
  <c r="B45" i="6" s="1"/>
  <c r="B42" i="14" s="1"/>
  <c r="B46" i="4"/>
  <c r="B46" i="6" s="1"/>
  <c r="B43" i="14" s="1"/>
  <c r="B47" i="4"/>
  <c r="B47" i="6" s="1"/>
  <c r="B44" i="14" s="1"/>
  <c r="B48" i="4"/>
  <c r="B48" i="6" s="1"/>
  <c r="B45" i="14" s="1"/>
  <c r="B49" i="4"/>
  <c r="B49" i="6" s="1"/>
  <c r="B46" i="14" s="1"/>
  <c r="B50" i="4"/>
  <c r="B50" i="6" s="1"/>
  <c r="B47" i="14" s="1"/>
  <c r="B51" i="4"/>
  <c r="B51" i="6" s="1"/>
  <c r="B48" i="14" s="1"/>
  <c r="B52" i="4"/>
  <c r="B52" i="6" s="1"/>
  <c r="B49" i="14" s="1"/>
  <c r="B53" i="4"/>
  <c r="B53" i="6" s="1"/>
  <c r="B50" i="14" s="1"/>
  <c r="B54" i="4"/>
  <c r="B54" i="6" s="1"/>
  <c r="B51" i="14" s="1"/>
  <c r="B55" i="4"/>
  <c r="B55" i="6" s="1"/>
  <c r="B52" i="14" s="1"/>
  <c r="B56" i="4"/>
  <c r="B56" i="6" s="1"/>
  <c r="B53" i="14" s="1"/>
  <c r="B57" i="4"/>
  <c r="B57" i="6" s="1"/>
  <c r="B54" i="14" s="1"/>
  <c r="B58" i="4"/>
  <c r="B58" i="6" s="1"/>
  <c r="B55" i="14" s="1"/>
  <c r="B59" i="4"/>
  <c r="B59" i="6" s="1"/>
  <c r="B56" i="14" s="1"/>
  <c r="B60" i="4"/>
  <c r="B60" i="6" s="1"/>
  <c r="B57" i="14" s="1"/>
  <c r="B61" i="4"/>
  <c r="B61" i="6" s="1"/>
  <c r="B58" i="14" s="1"/>
  <c r="B62" i="4"/>
  <c r="B62" i="6" s="1"/>
  <c r="B59" i="14" s="1"/>
  <c r="B13" i="4"/>
  <c r="B13" i="6" s="1"/>
  <c r="B10" i="14" s="1"/>
  <c r="BB13" i="13"/>
  <c r="BA13" i="13"/>
  <c r="AZ13" i="13"/>
  <c r="AY13" i="13"/>
  <c r="AX13" i="13"/>
  <c r="AW13" i="13"/>
  <c r="AV12" i="13"/>
  <c r="AV13" i="13" s="1"/>
  <c r="AD13" i="13"/>
  <c r="AC13" i="13"/>
  <c r="AB13" i="13"/>
  <c r="AA13" i="13"/>
  <c r="M13" i="13"/>
  <c r="L13" i="13"/>
  <c r="K13" i="13"/>
  <c r="J13" i="13"/>
  <c r="I13" i="13"/>
  <c r="H13" i="13"/>
  <c r="G12" i="13"/>
  <c r="G13" i="13" s="1"/>
  <c r="BQ11" i="13"/>
  <c r="BQ13" i="13" s="1"/>
  <c r="BP11" i="13"/>
  <c r="BP13" i="13" s="1"/>
  <c r="AV11" i="13"/>
  <c r="AU11" i="13"/>
  <c r="AU13" i="13" s="1"/>
  <c r="AA11" i="13"/>
  <c r="G11" i="13"/>
  <c r="BP11" i="6"/>
  <c r="BO11" i="6"/>
  <c r="AU12" i="6"/>
  <c r="AU11" i="6"/>
  <c r="Z11" i="6"/>
  <c r="AT11" i="6"/>
  <c r="Z12" i="6"/>
  <c r="F12" i="6"/>
  <c r="E11" i="6"/>
  <c r="F11" i="6"/>
  <c r="C11" i="6"/>
  <c r="D11" i="6"/>
  <c r="B11" i="6"/>
  <c r="E6" i="6"/>
  <c r="D6" i="6"/>
  <c r="C6" i="6"/>
  <c r="B6" i="6"/>
  <c r="AU11" i="11" l="1"/>
  <c r="BC11" i="11"/>
  <c r="AV22" i="6"/>
  <c r="AV50" i="6"/>
  <c r="AV40" i="6"/>
  <c r="AV34" i="6"/>
  <c r="AV54" i="6"/>
  <c r="AV44" i="6"/>
  <c r="AV38" i="6"/>
  <c r="AV19" i="6"/>
  <c r="M8" i="21"/>
  <c r="M11" i="11"/>
  <c r="U8" i="21"/>
  <c r="U11" i="11"/>
  <c r="K11" i="14"/>
  <c r="K12" i="14"/>
  <c r="K10" i="14"/>
  <c r="D14" i="6"/>
  <c r="G11" i="14"/>
  <c r="D18" i="6"/>
  <c r="G15" i="14"/>
  <c r="D22" i="6"/>
  <c r="G19" i="14"/>
  <c r="D26" i="6"/>
  <c r="G23" i="14"/>
  <c r="D30" i="6"/>
  <c r="G27" i="14"/>
  <c r="D34" i="6"/>
  <c r="G31" i="14"/>
  <c r="D38" i="6"/>
  <c r="G35" i="14"/>
  <c r="D42" i="6"/>
  <c r="G39" i="14"/>
  <c r="D46" i="6"/>
  <c r="G43" i="14"/>
  <c r="D50" i="6"/>
  <c r="G47" i="14"/>
  <c r="D54" i="6"/>
  <c r="G51" i="14"/>
  <c r="D60" i="6"/>
  <c r="G57" i="14"/>
  <c r="D15" i="6"/>
  <c r="G12" i="14"/>
  <c r="D17" i="6"/>
  <c r="G14" i="14"/>
  <c r="D19" i="6"/>
  <c r="G16" i="14"/>
  <c r="D21" i="6"/>
  <c r="G18" i="14"/>
  <c r="D23" i="6"/>
  <c r="G20" i="14"/>
  <c r="D25" i="6"/>
  <c r="G22" i="14"/>
  <c r="D27" i="6"/>
  <c r="G24" i="14"/>
  <c r="D29" i="6"/>
  <c r="G26" i="14"/>
  <c r="D31" i="6"/>
  <c r="G28" i="14"/>
  <c r="D33" i="6"/>
  <c r="G30" i="14"/>
  <c r="D35" i="6"/>
  <c r="G32" i="14"/>
  <c r="D37" i="6"/>
  <c r="G34" i="14"/>
  <c r="D39" i="6"/>
  <c r="G36" i="14"/>
  <c r="D41" i="6"/>
  <c r="G38" i="14"/>
  <c r="D43" i="6"/>
  <c r="G40" i="14"/>
  <c r="D45" i="6"/>
  <c r="G42" i="14"/>
  <c r="D47" i="6"/>
  <c r="G44" i="14"/>
  <c r="D49" i="6"/>
  <c r="G46" i="14"/>
  <c r="D51" i="6"/>
  <c r="G48" i="14"/>
  <c r="D53" i="6"/>
  <c r="G50" i="14"/>
  <c r="D55" i="6"/>
  <c r="G52" i="14"/>
  <c r="D57" i="6"/>
  <c r="G54" i="14"/>
  <c r="D59" i="6"/>
  <c r="G56" i="14"/>
  <c r="D61" i="6"/>
  <c r="G58" i="14"/>
  <c r="D13" i="6"/>
  <c r="G10" i="14"/>
  <c r="D16" i="6"/>
  <c r="G13" i="14"/>
  <c r="D20" i="6"/>
  <c r="G17" i="14"/>
  <c r="D24" i="6"/>
  <c r="G21" i="14"/>
  <c r="D28" i="6"/>
  <c r="G25" i="14"/>
  <c r="D32" i="6"/>
  <c r="G29" i="14"/>
  <c r="D36" i="6"/>
  <c r="G33" i="14"/>
  <c r="D40" i="6"/>
  <c r="G37" i="14"/>
  <c r="D44" i="6"/>
  <c r="G41" i="14"/>
  <c r="D48" i="6"/>
  <c r="G45" i="14"/>
  <c r="D52" i="6"/>
  <c r="G49" i="14"/>
  <c r="D56" i="6"/>
  <c r="G53" i="14"/>
  <c r="D58" i="6"/>
  <c r="G55" i="14"/>
  <c r="D62" i="6"/>
  <c r="G59" i="14"/>
  <c r="E23" i="6"/>
  <c r="K20" i="14"/>
  <c r="E13" i="6"/>
  <c r="AV45" i="6"/>
  <c r="AV61" i="6"/>
  <c r="AV29" i="6"/>
  <c r="E14" i="6"/>
  <c r="AW16" i="6"/>
  <c r="E16" i="6"/>
  <c r="AW18" i="6"/>
  <c r="E18" i="6"/>
  <c r="AW20" i="6"/>
  <c r="E20" i="6"/>
  <c r="AW22" i="6"/>
  <c r="E22" i="6"/>
  <c r="AW24" i="6"/>
  <c r="E24" i="6"/>
  <c r="AW26" i="6"/>
  <c r="E26" i="6"/>
  <c r="AW28" i="6"/>
  <c r="E28" i="6"/>
  <c r="AW30" i="6"/>
  <c r="E30" i="6"/>
  <c r="AW32" i="6"/>
  <c r="E32" i="6"/>
  <c r="AW34" i="6"/>
  <c r="E34" i="6"/>
  <c r="AW36" i="6"/>
  <c r="E36" i="6"/>
  <c r="AW38" i="6"/>
  <c r="E38" i="6"/>
  <c r="AW40" i="6"/>
  <c r="E40" i="6"/>
  <c r="AW42" i="6"/>
  <c r="E42" i="6"/>
  <c r="AW44" i="6"/>
  <c r="E44" i="6"/>
  <c r="AW46" i="6"/>
  <c r="E46" i="6"/>
  <c r="AW48" i="6"/>
  <c r="E48" i="6"/>
  <c r="AW50" i="6"/>
  <c r="E50" i="6"/>
  <c r="AW52" i="6"/>
  <c r="E52" i="6"/>
  <c r="AW54" i="6"/>
  <c r="E54" i="6"/>
  <c r="AW56" i="6"/>
  <c r="E56" i="6"/>
  <c r="AW58" i="6"/>
  <c r="E58" i="6"/>
  <c r="AW60" i="6"/>
  <c r="E60" i="6"/>
  <c r="AW62" i="6"/>
  <c r="E62" i="6"/>
  <c r="AV39" i="6"/>
  <c r="AV41" i="6"/>
  <c r="AV18" i="6"/>
  <c r="AV55" i="6"/>
  <c r="AV60" i="6"/>
  <c r="AV51" i="6"/>
  <c r="AV37" i="6"/>
  <c r="AV28" i="6"/>
  <c r="AV57" i="6"/>
  <c r="AV35" i="6"/>
  <c r="AV25" i="6"/>
  <c r="E15" i="6"/>
  <c r="AW17" i="6"/>
  <c r="E17" i="6"/>
  <c r="AW19" i="6"/>
  <c r="E19" i="6"/>
  <c r="AW21" i="6"/>
  <c r="E21" i="6"/>
  <c r="AW25" i="6"/>
  <c r="E25" i="6"/>
  <c r="AW27" i="6"/>
  <c r="E27" i="6"/>
  <c r="AW29" i="6"/>
  <c r="E29" i="6"/>
  <c r="AW31" i="6"/>
  <c r="E31" i="6"/>
  <c r="AW33" i="6"/>
  <c r="E33" i="6"/>
  <c r="AW35" i="6"/>
  <c r="E35" i="6"/>
  <c r="AW37" i="6"/>
  <c r="E37" i="6"/>
  <c r="AW39" i="6"/>
  <c r="E39" i="6"/>
  <c r="AW41" i="6"/>
  <c r="E41" i="6"/>
  <c r="AW43" i="6"/>
  <c r="E43" i="6"/>
  <c r="AW45" i="6"/>
  <c r="E45" i="6"/>
  <c r="AW47" i="6"/>
  <c r="E47" i="6"/>
  <c r="AW49" i="6"/>
  <c r="E49" i="6"/>
  <c r="AW51" i="6"/>
  <c r="E51" i="6"/>
  <c r="AW53" i="6"/>
  <c r="E53" i="6"/>
  <c r="AW55" i="6"/>
  <c r="E55" i="6"/>
  <c r="AW57" i="6"/>
  <c r="E57" i="6"/>
  <c r="AW59" i="6"/>
  <c r="E59" i="6"/>
  <c r="AW61" i="6"/>
  <c r="E61" i="6"/>
  <c r="L4" i="9"/>
  <c r="L3" i="9"/>
  <c r="AV63" i="4" l="1"/>
  <c r="AV63" i="6" s="1"/>
  <c r="AW63" i="4"/>
  <c r="AW63" i="6" s="1"/>
  <c r="BO13" i="4"/>
  <c r="X14" i="11"/>
  <c r="X11" i="21"/>
  <c r="BF15" i="11"/>
  <c r="BO15" i="4"/>
  <c r="AV42" i="6"/>
  <c r="BO42" i="4"/>
  <c r="AV46" i="6"/>
  <c r="BO46" i="4"/>
  <c r="AV58" i="6"/>
  <c r="BO58" i="4"/>
  <c r="AV49" i="6"/>
  <c r="BO49" i="4"/>
  <c r="AV32" i="6"/>
  <c r="BO32" i="4"/>
  <c r="BF14" i="11"/>
  <c r="BO14" i="4"/>
  <c r="BO14" i="6" s="1"/>
  <c r="AV33" i="6"/>
  <c r="BO33" i="4"/>
  <c r="AV20" i="6"/>
  <c r="BO20" i="4"/>
  <c r="AV17" i="6"/>
  <c r="BO17" i="4"/>
  <c r="AV62" i="6"/>
  <c r="BO62" i="4"/>
  <c r="BO44" i="4"/>
  <c r="BO61" i="4"/>
  <c r="BO25" i="4"/>
  <c r="BO50" i="4"/>
  <c r="BO28" i="4"/>
  <c r="BO22" i="4"/>
  <c r="AV30" i="6"/>
  <c r="BO30" i="4"/>
  <c r="BO29" i="4"/>
  <c r="BO45" i="4"/>
  <c r="BO35" i="4"/>
  <c r="BO37" i="4"/>
  <c r="AV16" i="6"/>
  <c r="BO16" i="4"/>
  <c r="AV48" i="6"/>
  <c r="BO48" i="4"/>
  <c r="AV24" i="6"/>
  <c r="BO24" i="4"/>
  <c r="BO24" i="6" s="1"/>
  <c r="AV53" i="6"/>
  <c r="BO53" i="4"/>
  <c r="AV52" i="6"/>
  <c r="BO52" i="4"/>
  <c r="AV47" i="6"/>
  <c r="BO47" i="4"/>
  <c r="AV36" i="6"/>
  <c r="BO36" i="4"/>
  <c r="BO51" i="4"/>
  <c r="BO38" i="4"/>
  <c r="BO54" i="4"/>
  <c r="BO34" i="4"/>
  <c r="BO34" i="6" s="1"/>
  <c r="BO40" i="4"/>
  <c r="BO57" i="4"/>
  <c r="BO41" i="4"/>
  <c r="BO39" i="4"/>
  <c r="AV21" i="6"/>
  <c r="BO21" i="4"/>
  <c r="AV43" i="6"/>
  <c r="BO43" i="4"/>
  <c r="AV27" i="6"/>
  <c r="BO27" i="4"/>
  <c r="AV23" i="6"/>
  <c r="BO23" i="4"/>
  <c r="BO23" i="6" s="1"/>
  <c r="AV26" i="6"/>
  <c r="BO26" i="4"/>
  <c r="AV31" i="6"/>
  <c r="BO31" i="4"/>
  <c r="AV56" i="6"/>
  <c r="BO56" i="4"/>
  <c r="AV59" i="6"/>
  <c r="BO59" i="4"/>
  <c r="BO19" i="4"/>
  <c r="BO19" i="6" s="1"/>
  <c r="BO18" i="4"/>
  <c r="BO18" i="6" s="1"/>
  <c r="BO60" i="4"/>
  <c r="BO55" i="4"/>
  <c r="X12" i="21"/>
  <c r="X15" i="11"/>
  <c r="AW14" i="6"/>
  <c r="AV15" i="6"/>
  <c r="AW15" i="6"/>
  <c r="BO50" i="6"/>
  <c r="AV14" i="6"/>
  <c r="AW23" i="6"/>
  <c r="AW13" i="6"/>
  <c r="R13" i="12"/>
  <c r="BO63" i="4" l="1"/>
  <c r="BO63" i="6" s="1"/>
  <c r="BP13" i="4"/>
  <c r="X49" i="21"/>
  <c r="X50" i="21" s="1"/>
  <c r="X52" i="11"/>
  <c r="X53" i="11" s="1"/>
  <c r="BF52" i="11"/>
  <c r="BF53" i="11" s="1"/>
  <c r="BP34" i="4"/>
  <c r="O31" i="14" s="1"/>
  <c r="BP18" i="4"/>
  <c r="BP18" i="6" s="1"/>
  <c r="BP19" i="4"/>
  <c r="BP50" i="4"/>
  <c r="BO22" i="6"/>
  <c r="BP22" i="4"/>
  <c r="BO38" i="6"/>
  <c r="BP38" i="4"/>
  <c r="BP23" i="4"/>
  <c r="BO54" i="6"/>
  <c r="BP54" i="4"/>
  <c r="BO40" i="6"/>
  <c r="BP40" i="4"/>
  <c r="BO28" i="6"/>
  <c r="BP28" i="4"/>
  <c r="BO60" i="6"/>
  <c r="BP60" i="4"/>
  <c r="BO44" i="6"/>
  <c r="BP44" i="4"/>
  <c r="BP53" i="4"/>
  <c r="BO53" i="6"/>
  <c r="BP48" i="4"/>
  <c r="BO48" i="6"/>
  <c r="BP31" i="4"/>
  <c r="BO31" i="6"/>
  <c r="BO13" i="6"/>
  <c r="BO51" i="6"/>
  <c r="BP51" i="4"/>
  <c r="BO39" i="6"/>
  <c r="BP39" i="4"/>
  <c r="BP33" i="4"/>
  <c r="BO33" i="6"/>
  <c r="BP36" i="4"/>
  <c r="BO36" i="6"/>
  <c r="BP58" i="4"/>
  <c r="BO58" i="6"/>
  <c r="BP42" i="4"/>
  <c r="BO42" i="6"/>
  <c r="BP27" i="4"/>
  <c r="BO27" i="6"/>
  <c r="BP20" i="4"/>
  <c r="BO20" i="6"/>
  <c r="BP16" i="4"/>
  <c r="BO16" i="6"/>
  <c r="BP32" i="4"/>
  <c r="BO32" i="6"/>
  <c r="BO61" i="6"/>
  <c r="BP61" i="4"/>
  <c r="BO35" i="6"/>
  <c r="BP35" i="4"/>
  <c r="BO37" i="6"/>
  <c r="BP37" i="4"/>
  <c r="BP49" i="4"/>
  <c r="BO49" i="6"/>
  <c r="BP26" i="4"/>
  <c r="BO26" i="6"/>
  <c r="BP59" i="4"/>
  <c r="BO59" i="6"/>
  <c r="BP47" i="4"/>
  <c r="BO47" i="6"/>
  <c r="BP46" i="4"/>
  <c r="BO46" i="6"/>
  <c r="BP15" i="4"/>
  <c r="BO15" i="6"/>
  <c r="BO41" i="6"/>
  <c r="BP41" i="4"/>
  <c r="BO45" i="6"/>
  <c r="BP45" i="4"/>
  <c r="BO57" i="6"/>
  <c r="BP57" i="4"/>
  <c r="BP43" i="4"/>
  <c r="BO43" i="6"/>
  <c r="BP52" i="4"/>
  <c r="BO52" i="6"/>
  <c r="BP62" i="4"/>
  <c r="BO62" i="6"/>
  <c r="BP30" i="4"/>
  <c r="BO30" i="6"/>
  <c r="BP17" i="4"/>
  <c r="BO17" i="6"/>
  <c r="BP21" i="4"/>
  <c r="BO21" i="6"/>
  <c r="BP56" i="4"/>
  <c r="BO56" i="6"/>
  <c r="BO55" i="6"/>
  <c r="BP55" i="4"/>
  <c r="BO29" i="6"/>
  <c r="BP29" i="4"/>
  <c r="BO25" i="6"/>
  <c r="BP25" i="4"/>
  <c r="BP24" i="4"/>
  <c r="BP14" i="4"/>
  <c r="O11" i="14" s="1"/>
  <c r="BP34" i="6" l="1"/>
  <c r="BP63" i="4"/>
  <c r="O15" i="14"/>
  <c r="BP55" i="6"/>
  <c r="O52" i="14"/>
  <c r="BP57" i="6"/>
  <c r="O54" i="14"/>
  <c r="BP39" i="6"/>
  <c r="O36" i="14"/>
  <c r="BP21" i="6"/>
  <c r="O18" i="14"/>
  <c r="BP30" i="6"/>
  <c r="O27" i="14"/>
  <c r="BP52" i="6"/>
  <c r="O49" i="14"/>
  <c r="BP46" i="6"/>
  <c r="O43" i="14"/>
  <c r="BP59" i="6"/>
  <c r="O56" i="14"/>
  <c r="BP49" i="6"/>
  <c r="O46" i="14"/>
  <c r="BP32" i="6"/>
  <c r="O29" i="14"/>
  <c r="BP20" i="6"/>
  <c r="O17" i="14"/>
  <c r="BP42" i="6"/>
  <c r="O39" i="14"/>
  <c r="BP36" i="6"/>
  <c r="O33" i="14"/>
  <c r="BP48" i="6"/>
  <c r="O45" i="14"/>
  <c r="BP22" i="6"/>
  <c r="O19" i="14"/>
  <c r="BP25" i="6"/>
  <c r="O22" i="14"/>
  <c r="BP41" i="6"/>
  <c r="O38" i="14"/>
  <c r="BP35" i="6"/>
  <c r="O32" i="14"/>
  <c r="BP13" i="6"/>
  <c r="O10" i="14"/>
  <c r="BP44" i="6"/>
  <c r="O41" i="14"/>
  <c r="BP28" i="6"/>
  <c r="O25" i="14"/>
  <c r="BP54" i="6"/>
  <c r="O51" i="14"/>
  <c r="BP19" i="6"/>
  <c r="O16" i="14"/>
  <c r="BP24" i="6"/>
  <c r="O21" i="14"/>
  <c r="BP29" i="6"/>
  <c r="O26" i="14"/>
  <c r="BP45" i="6"/>
  <c r="O42" i="14"/>
  <c r="BP37" i="6"/>
  <c r="O34" i="14"/>
  <c r="BP61" i="6"/>
  <c r="O58" i="14"/>
  <c r="BP51" i="6"/>
  <c r="O48" i="14"/>
  <c r="BP60" i="6"/>
  <c r="O57" i="14"/>
  <c r="BP40" i="6"/>
  <c r="O37" i="14"/>
  <c r="BP23" i="6"/>
  <c r="O20" i="14"/>
  <c r="BP56" i="6"/>
  <c r="O53" i="14"/>
  <c r="BP17" i="6"/>
  <c r="O14" i="14"/>
  <c r="BP62" i="6"/>
  <c r="O59" i="14"/>
  <c r="BP43" i="6"/>
  <c r="O40" i="14"/>
  <c r="BP15" i="6"/>
  <c r="O12" i="14"/>
  <c r="BP47" i="6"/>
  <c r="O44" i="14"/>
  <c r="BP26" i="6"/>
  <c r="O23" i="14"/>
  <c r="BP16" i="6"/>
  <c r="O13" i="14"/>
  <c r="BP27" i="6"/>
  <c r="O24" i="14"/>
  <c r="BP58" i="6"/>
  <c r="O55" i="14"/>
  <c r="BP33" i="6"/>
  <c r="O30" i="14"/>
  <c r="BP31" i="6"/>
  <c r="O28" i="14"/>
  <c r="BP53" i="6"/>
  <c r="O50" i="14"/>
  <c r="BP38" i="6"/>
  <c r="O35" i="14"/>
  <c r="BP50" i="6"/>
  <c r="O47" i="14"/>
  <c r="BP14" i="6"/>
  <c r="D6" i="2"/>
  <c r="C6" i="2"/>
  <c r="B6" i="2"/>
  <c r="BP63" i="6" l="1"/>
  <c r="O60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jasong</author>
  </authors>
  <commentList>
    <comment ref="BR11" authorId="0" shapeId="0" xr:uid="{00000000-0006-0000-0300-000001000000}">
      <text>
        <r>
          <rPr>
            <sz val="9"/>
            <color indexed="81"/>
            <rFont val="돋움"/>
            <family val="3"/>
            <charset val="129"/>
          </rPr>
          <t>최소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 shapeId="0" xr:uid="{00000000-0006-0000-0300-000002000000}">
      <text>
        <r>
          <rPr>
            <b/>
            <sz val="9"/>
            <color indexed="81"/>
            <rFont val="돋움"/>
            <family val="3"/>
            <charset val="129"/>
          </rPr>
          <t>항목명을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있으며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자동변경됩니다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X12" authorId="0" shapeId="0" xr:uid="{00000000-0006-0000-0300-000003000000}">
      <text>
        <r>
          <rPr>
            <sz val="9"/>
            <color indexed="81"/>
            <rFont val="Tahoma"/>
            <family val="2"/>
          </rPr>
          <t>[</t>
        </r>
        <r>
          <rPr>
            <sz val="9"/>
            <color indexed="81"/>
            <rFont val="돋움"/>
            <family val="3"/>
            <charset val="129"/>
          </rPr>
          <t>사원정보</t>
        </r>
        <r>
          <rPr>
            <sz val="9"/>
            <color indexed="81"/>
            <rFont val="Tahoma"/>
            <family val="2"/>
          </rPr>
          <t xml:space="preserve">] </t>
        </r>
        <r>
          <rPr>
            <sz val="9"/>
            <color indexed="81"/>
            <rFont val="돋움"/>
            <family val="3"/>
            <charset val="129"/>
          </rPr>
          <t>시트의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기준소득월액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국민연금이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jasong</author>
  </authors>
  <commentList>
    <comment ref="H6" authorId="0" shapeId="0" xr:uid="{00000000-0006-0000-0A00-000001000000}">
      <text>
        <r>
          <rPr>
            <b/>
            <sz val="9"/>
            <color indexed="81"/>
            <rFont val="돋움"/>
            <family val="3"/>
            <charset val="129"/>
          </rPr>
          <t>검색된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내역의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총급여지급액이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<sst xmlns="http://schemas.openxmlformats.org/spreadsheetml/2006/main" count="427" uniqueCount="300">
  <si>
    <t>성 명</t>
    <phoneticPr fontId="1" type="noConversion"/>
  </si>
  <si>
    <t>부 서</t>
    <phoneticPr fontId="1" type="noConversion"/>
  </si>
  <si>
    <t>직 책</t>
    <phoneticPr fontId="1" type="noConversion"/>
  </si>
  <si>
    <t>생년월일</t>
    <phoneticPr fontId="1" type="noConversion"/>
  </si>
  <si>
    <t>연락처</t>
    <phoneticPr fontId="1" type="noConversion"/>
  </si>
  <si>
    <t>주 소</t>
    <phoneticPr fontId="1" type="noConversion"/>
  </si>
  <si>
    <t>입사일</t>
    <phoneticPr fontId="1" type="noConversion"/>
  </si>
  <si>
    <t>퇴사일</t>
    <phoneticPr fontId="1" type="noConversion"/>
  </si>
  <si>
    <t>급여지급은행</t>
    <phoneticPr fontId="1" type="noConversion"/>
  </si>
  <si>
    <t>계좌번호</t>
    <phoneticPr fontId="1" type="noConversion"/>
  </si>
  <si>
    <t>비 고</t>
    <phoneticPr fontId="1" type="noConversion"/>
  </si>
  <si>
    <t>성 명</t>
  </si>
  <si>
    <t>부 서</t>
  </si>
  <si>
    <t>직 책</t>
  </si>
  <si>
    <t>연락처</t>
  </si>
  <si>
    <t>주 소</t>
  </si>
  <si>
    <t>과장</t>
  </si>
  <si>
    <t>010-</t>
  </si>
  <si>
    <t>서울특별시 종로구 효자동</t>
  </si>
  <si>
    <t>대한은행</t>
  </si>
  <si>
    <t>123-45-6789</t>
  </si>
  <si>
    <t>서울특별시 종로구 부암동</t>
  </si>
  <si>
    <t>회사명</t>
  </si>
  <si>
    <t>대표자</t>
  </si>
  <si>
    <t>사업자등록번호</t>
  </si>
  <si>
    <t>전화번호</t>
  </si>
  <si>
    <t>FAX</t>
  </si>
  <si>
    <t>홈페이지</t>
  </si>
  <si>
    <t>이메일</t>
  </si>
  <si>
    <t>(주)인비닷컴</t>
  </si>
  <si>
    <t>123-12-12345</t>
  </si>
  <si>
    <t>02-1234-</t>
  </si>
  <si>
    <t>02-</t>
  </si>
  <si>
    <t>www.</t>
  </si>
  <si>
    <t>경리팀</t>
  </si>
  <si>
    <t>ch@mail.com</t>
  </si>
  <si>
    <t>월급여(천원)</t>
  </si>
  <si>
    <t>공제대상가족의 수</t>
  </si>
  <si>
    <t>[비과세 제외]</t>
  </si>
  <si>
    <t>이상</t>
  </si>
  <si>
    <t>미만</t>
  </si>
  <si>
    <t>10,000원 초과</t>
  </si>
  <si>
    <t>14,000원 이하</t>
  </si>
  <si>
    <t>월</t>
    <phoneticPr fontId="1" type="noConversion"/>
  </si>
  <si>
    <t>년도</t>
  </si>
  <si>
    <t>월</t>
  </si>
  <si>
    <t>NO</t>
  </si>
  <si>
    <t>기본급</t>
  </si>
  <si>
    <t>직책수당</t>
  </si>
  <si>
    <t>연장수당</t>
  </si>
  <si>
    <t>휴일수당</t>
  </si>
  <si>
    <t>상여금</t>
  </si>
  <si>
    <t>식대</t>
  </si>
  <si>
    <t>교통비</t>
  </si>
  <si>
    <t>복지후생</t>
  </si>
  <si>
    <t>급여계</t>
  </si>
  <si>
    <t>고용보험</t>
  </si>
  <si>
    <t>국민연금</t>
  </si>
  <si>
    <t>장기요양</t>
  </si>
  <si>
    <t>건강보험</t>
  </si>
  <si>
    <t>공제계</t>
  </si>
  <si>
    <t>지 급 내 용(과세)</t>
  </si>
  <si>
    <t>지 급 내 용(비과세)</t>
  </si>
  <si>
    <t>공 제 내 용</t>
  </si>
  <si>
    <t>가족수</t>
  </si>
  <si>
    <t>다자녀</t>
  </si>
  <si>
    <t>경감대상</t>
  </si>
  <si>
    <t>지급
년월</t>
    <phoneticPr fontId="1" type="noConversion"/>
  </si>
  <si>
    <t>년</t>
    <phoneticPr fontId="1" type="noConversion"/>
  </si>
  <si>
    <t>급여지급일</t>
    <phoneticPr fontId="1" type="noConversion"/>
  </si>
  <si>
    <t>차감수령액</t>
    <phoneticPr fontId="1" type="noConversion"/>
  </si>
  <si>
    <t/>
  </si>
  <si>
    <t>검색
조건</t>
    <phoneticPr fontId="1" type="noConversion"/>
  </si>
  <si>
    <t>사원선택</t>
    <phoneticPr fontId="1" type="noConversion"/>
  </si>
  <si>
    <t>합   계</t>
    <phoneticPr fontId="1" type="noConversion"/>
  </si>
  <si>
    <t>사원 선택</t>
  </si>
  <si>
    <t>용도 작성</t>
  </si>
  <si>
    <t>성   명</t>
    <phoneticPr fontId="1" type="noConversion"/>
  </si>
  <si>
    <t>부   서</t>
    <phoneticPr fontId="1" type="noConversion"/>
  </si>
  <si>
    <t>근무기간</t>
    <phoneticPr fontId="1" type="noConversion"/>
  </si>
  <si>
    <t>주   소</t>
    <phoneticPr fontId="1" type="noConversion"/>
  </si>
  <si>
    <t>생년월일</t>
    <phoneticPr fontId="1" type="noConversion"/>
  </si>
  <si>
    <t>직   위</t>
    <phoneticPr fontId="1" type="noConversion"/>
  </si>
  <si>
    <t>부터</t>
    <phoneticPr fontId="1" type="noConversion"/>
  </si>
  <si>
    <t>까지</t>
    <phoneticPr fontId="1" type="noConversion"/>
  </si>
  <si>
    <t>발행일</t>
    <phoneticPr fontId="1" type="noConversion"/>
  </si>
  <si>
    <t>(인)</t>
    <phoneticPr fontId="1" type="noConversion"/>
  </si>
  <si>
    <t>회  사 명 :</t>
    <phoneticPr fontId="1" type="noConversion"/>
  </si>
  <si>
    <t>대표이사 :</t>
    <phoneticPr fontId="1" type="noConversion"/>
  </si>
  <si>
    <t>용  도 :</t>
    <phoneticPr fontId="1" type="noConversion"/>
  </si>
  <si>
    <t>no</t>
    <phoneticPr fontId="1" type="noConversion"/>
  </si>
  <si>
    <t>지 급 액</t>
    <phoneticPr fontId="1" type="noConversion"/>
  </si>
  <si>
    <t>은 행 명</t>
    <phoneticPr fontId="1" type="noConversion"/>
  </si>
  <si>
    <t>합 계</t>
    <phoneticPr fontId="1" type="noConversion"/>
  </si>
  <si>
    <t>구분</t>
  </si>
  <si>
    <t>■ 회사정보</t>
    <phoneticPr fontId="1" type="noConversion"/>
  </si>
  <si>
    <t>■ 담당자정보</t>
    <phoneticPr fontId="1" type="noConversion"/>
  </si>
  <si>
    <t>합  계</t>
    <phoneticPr fontId="1" type="noConversion"/>
  </si>
  <si>
    <t>증명서발행</t>
    <phoneticPr fontId="1" type="noConversion"/>
  </si>
  <si>
    <t>콤보박스검색</t>
    <phoneticPr fontId="1" type="noConversion"/>
  </si>
  <si>
    <t>검색하기_사원정보</t>
    <phoneticPr fontId="1" type="noConversion"/>
  </si>
  <si>
    <t>검색하기_급여누적</t>
    <phoneticPr fontId="1" type="noConversion"/>
  </si>
  <si>
    <t>구 분</t>
    <phoneticPr fontId="1" type="noConversion"/>
  </si>
  <si>
    <t>은행제출용</t>
    <phoneticPr fontId="1" type="noConversion"/>
  </si>
  <si>
    <t>영업팀</t>
    <phoneticPr fontId="1" type="noConversion"/>
  </si>
  <si>
    <t>대리</t>
    <phoneticPr fontId="1" type="noConversion"/>
  </si>
  <si>
    <t>경리부</t>
    <phoneticPr fontId="1" type="noConversion"/>
  </si>
  <si>
    <t>010-1234-</t>
    <phoneticPr fontId="1" type="noConversion"/>
  </si>
  <si>
    <t>사장</t>
    <phoneticPr fontId="1" type="noConversion"/>
  </si>
  <si>
    <t>경리부</t>
  </si>
  <si>
    <t>사장</t>
  </si>
  <si>
    <t>영업팀</t>
  </si>
  <si>
    <t>대리</t>
  </si>
  <si>
    <t>총 급여지급액</t>
    <phoneticPr fontId="1" type="noConversion"/>
  </si>
  <si>
    <t>과세</t>
    <phoneticPr fontId="1" type="noConversion"/>
  </si>
  <si>
    <t>비과세</t>
    <phoneticPr fontId="1" type="noConversion"/>
  </si>
  <si>
    <t>공제</t>
    <phoneticPr fontId="1" type="noConversion"/>
  </si>
  <si>
    <t>과세2</t>
  </si>
  <si>
    <t>과세3</t>
  </si>
  <si>
    <t>과세4</t>
  </si>
  <si>
    <t>과세5</t>
  </si>
  <si>
    <t>과세6</t>
  </si>
  <si>
    <t>과세7</t>
  </si>
  <si>
    <t>과세8</t>
  </si>
  <si>
    <t>과세9</t>
  </si>
  <si>
    <t>과세10</t>
  </si>
  <si>
    <t>비과세2</t>
  </si>
  <si>
    <t>비과세3</t>
  </si>
  <si>
    <t>비과세4</t>
  </si>
  <si>
    <t>비과세5</t>
  </si>
  <si>
    <t>비과세6</t>
  </si>
  <si>
    <t>비과세7</t>
  </si>
  <si>
    <t>비과세8</t>
  </si>
  <si>
    <t>비과세9</t>
  </si>
  <si>
    <t>비과세10</t>
  </si>
  <si>
    <t>공제2</t>
  </si>
  <si>
    <t>공제3</t>
  </si>
  <si>
    <t>공제4</t>
  </si>
  <si>
    <t>공제5</t>
  </si>
  <si>
    <t>공제6</t>
  </si>
  <si>
    <t>공제7</t>
  </si>
  <si>
    <t>공제8</t>
  </si>
  <si>
    <t>공제9</t>
  </si>
  <si>
    <t>공제10</t>
  </si>
  <si>
    <t xml:space="preserve">성 명 : </t>
    <phoneticPr fontId="1" type="noConversion"/>
  </si>
  <si>
    <t xml:space="preserve">부 서 :  </t>
    <phoneticPr fontId="1" type="noConversion"/>
  </si>
  <si>
    <t xml:space="preserve">직 책 : </t>
    <phoneticPr fontId="1" type="noConversion"/>
  </si>
  <si>
    <t xml:space="preserve">지급일 : </t>
    <phoneticPr fontId="1" type="noConversion"/>
  </si>
  <si>
    <t>지급항목</t>
    <phoneticPr fontId="1" type="noConversion"/>
  </si>
  <si>
    <t>지급액</t>
    <phoneticPr fontId="1" type="noConversion"/>
  </si>
  <si>
    <t>공제항목</t>
    <phoneticPr fontId="1" type="noConversion"/>
  </si>
  <si>
    <t>공제액</t>
    <phoneticPr fontId="1" type="noConversion"/>
  </si>
  <si>
    <t>공제합계</t>
    <phoneticPr fontId="1" type="noConversion"/>
  </si>
  <si>
    <t>급여계</t>
    <phoneticPr fontId="1" type="noConversion"/>
  </si>
  <si>
    <t>차감수령액</t>
    <phoneticPr fontId="1" type="noConversion"/>
  </si>
  <si>
    <t>귀하의 노고에 감사드립니다.</t>
    <phoneticPr fontId="1" type="noConversion"/>
  </si>
  <si>
    <t>년</t>
    <phoneticPr fontId="1" type="noConversion"/>
  </si>
  <si>
    <t>월</t>
    <phoneticPr fontId="1" type="noConversion"/>
  </si>
  <si>
    <t>과세1</t>
    <phoneticPr fontId="1" type="noConversion"/>
  </si>
  <si>
    <t>과세11</t>
  </si>
  <si>
    <t>과세12</t>
  </si>
  <si>
    <t>과세13</t>
  </si>
  <si>
    <t>과세14</t>
  </si>
  <si>
    <t>과세15</t>
  </si>
  <si>
    <t>과세16</t>
  </si>
  <si>
    <t>과세17</t>
  </si>
  <si>
    <t>과세18</t>
  </si>
  <si>
    <t>과세19</t>
  </si>
  <si>
    <t>과세20</t>
  </si>
  <si>
    <t>비과세1</t>
    <phoneticPr fontId="1" type="noConversion"/>
  </si>
  <si>
    <t>비과세11</t>
  </si>
  <si>
    <t>비과세12</t>
  </si>
  <si>
    <t>비과세13</t>
  </si>
  <si>
    <t>비과세14</t>
  </si>
  <si>
    <t>비과세15</t>
  </si>
  <si>
    <t>비과세16</t>
  </si>
  <si>
    <t>비과세17</t>
  </si>
  <si>
    <t>비과세18</t>
  </si>
  <si>
    <t>비과세19</t>
  </si>
  <si>
    <t>비과세20</t>
  </si>
  <si>
    <t>공제1</t>
    <phoneticPr fontId="1" type="noConversion"/>
  </si>
  <si>
    <t>공제11</t>
  </si>
  <si>
    <t>공제12</t>
  </si>
  <si>
    <t>공제13</t>
  </si>
  <si>
    <t>공제14</t>
  </si>
  <si>
    <t>공제15</t>
  </si>
  <si>
    <t>공제16</t>
  </si>
  <si>
    <t>공제17</t>
  </si>
  <si>
    <t>공제18</t>
  </si>
  <si>
    <t>공제19</t>
  </si>
  <si>
    <t>공제20</t>
  </si>
  <si>
    <t>No.</t>
    <phoneticPr fontId="1" type="noConversion"/>
  </si>
  <si>
    <t>성명</t>
    <phoneticPr fontId="1" type="noConversion"/>
  </si>
  <si>
    <t>부서</t>
    <phoneticPr fontId="1" type="noConversion"/>
  </si>
  <si>
    <t>직책</t>
    <phoneticPr fontId="1" type="noConversion"/>
  </si>
  <si>
    <t>급여계</t>
    <phoneticPr fontId="1" type="noConversion"/>
  </si>
  <si>
    <t>공제계</t>
    <phoneticPr fontId="1" type="noConversion"/>
  </si>
  <si>
    <t>차감수령액</t>
    <phoneticPr fontId="1" type="noConversion"/>
  </si>
  <si>
    <t>가족수</t>
    <phoneticPr fontId="1" type="noConversion"/>
  </si>
  <si>
    <t>다자녀</t>
    <phoneticPr fontId="1" type="noConversion"/>
  </si>
  <si>
    <t>경감대상</t>
    <phoneticPr fontId="1" type="noConversion"/>
  </si>
  <si>
    <t>급여지급일</t>
    <phoneticPr fontId="1" type="noConversion"/>
  </si>
  <si>
    <t>년</t>
  </si>
  <si>
    <t xml:space="preserve">부 서 :  </t>
    <phoneticPr fontId="1" type="noConversion"/>
  </si>
  <si>
    <t xml:space="preserve">직 책 : </t>
    <phoneticPr fontId="1" type="noConversion"/>
  </si>
  <si>
    <t xml:space="preserve">지급일 : </t>
    <phoneticPr fontId="1" type="noConversion"/>
  </si>
  <si>
    <t xml:space="preserve">성 명 : </t>
    <phoneticPr fontId="1" type="noConversion"/>
  </si>
  <si>
    <t xml:space="preserve">지급일 : </t>
    <phoneticPr fontId="1" type="noConversion"/>
  </si>
  <si>
    <t>지급항목</t>
    <phoneticPr fontId="1" type="noConversion"/>
  </si>
  <si>
    <t>지급액</t>
    <phoneticPr fontId="1" type="noConversion"/>
  </si>
  <si>
    <t>공제항목</t>
    <phoneticPr fontId="1" type="noConversion"/>
  </si>
  <si>
    <t>공제액</t>
    <phoneticPr fontId="1" type="noConversion"/>
  </si>
  <si>
    <t>공제합계</t>
    <phoneticPr fontId="1" type="noConversion"/>
  </si>
  <si>
    <t>급여계</t>
    <phoneticPr fontId="1" type="noConversion"/>
  </si>
  <si>
    <t>차감수령액</t>
    <phoneticPr fontId="1" type="noConversion"/>
  </si>
  <si>
    <t>귀하의 노고에 감사드립니다.</t>
    <phoneticPr fontId="1" type="noConversion"/>
  </si>
  <si>
    <t>주      소 :</t>
    <phoneticPr fontId="1" type="noConversion"/>
  </si>
  <si>
    <t>재직증명서</t>
  </si>
  <si>
    <t>■ 4대보험 정보</t>
    <phoneticPr fontId="1" type="noConversion"/>
  </si>
  <si>
    <t>연금보험료(전체)</t>
  </si>
  <si>
    <t>근로자</t>
  </si>
  <si>
    <t>사업주</t>
  </si>
  <si>
    <t>최저금액</t>
    <phoneticPr fontId="1" type="noConversion"/>
  </si>
  <si>
    <t>최고금액</t>
    <phoneticPr fontId="1" type="noConversion"/>
  </si>
  <si>
    <t>기준 소득월액</t>
  </si>
  <si>
    <t>4대사회보험 정보연계센터 4대보험료 모의계산 바로가기 ▶</t>
    <phoneticPr fontId="1" type="noConversion"/>
  </si>
  <si>
    <t>건강보험료 및 장기요양보험료</t>
  </si>
  <si>
    <t>보험료율</t>
  </si>
  <si>
    <t>건강보험료</t>
  </si>
  <si>
    <t>보수월액</t>
  </si>
  <si>
    <t>장기요양보험료</t>
  </si>
  <si>
    <t>가입자 부담 50%</t>
  </si>
  <si>
    <t>사업주 부담 50%</t>
  </si>
  <si>
    <t>노동자</t>
  </si>
  <si>
    <t>고용안정,
직업능력
개발사업</t>
    <phoneticPr fontId="1" type="noConversion"/>
  </si>
  <si>
    <t>150인 미만기업</t>
  </si>
  <si>
    <t>-</t>
  </si>
  <si>
    <t>150이상(우선지원대상기업)</t>
  </si>
  <si>
    <t>150인 이상 1,000인 미만 기업</t>
  </si>
  <si>
    <t>1,000인 이상기업, 국가 지방자치단체</t>
  </si>
  <si>
    <t>월급여액은 비과세 소득을 제외한 금액</t>
    <phoneticPr fontId="1" type="noConversion"/>
  </si>
  <si>
    <r>
      <t>"전체 공제대상 가족 수" : 기본공제대상자</t>
    </r>
    <r>
      <rPr>
        <b/>
        <sz val="10"/>
        <rFont val="맑은 고딕"/>
        <family val="3"/>
        <charset val="129"/>
      </rPr>
      <t>(본인 포함)</t>
    </r>
    <r>
      <rPr>
        <sz val="10"/>
        <rFont val="맑은 고딕"/>
        <family val="3"/>
        <charset val="129"/>
      </rPr>
      <t>에 해당하는 부양가족의 수</t>
    </r>
    <phoneticPr fontId="1" type="noConversion"/>
  </si>
  <si>
    <t>사원선택1</t>
    <phoneticPr fontId="1" type="noConversion"/>
  </si>
  <si>
    <t>사원선택2</t>
    <phoneticPr fontId="1" type="noConversion"/>
  </si>
  <si>
    <t>기타</t>
    <phoneticPr fontId="1" type="noConversion"/>
  </si>
  <si>
    <t>기타</t>
    <phoneticPr fontId="1" type="noConversion"/>
  </si>
  <si>
    <t>연말정산</t>
    <phoneticPr fontId="1" type="noConversion"/>
  </si>
  <si>
    <t>년</t>
    <phoneticPr fontId="1" type="noConversion"/>
  </si>
  <si>
    <t>국민연금계산</t>
    <phoneticPr fontId="1" type="noConversion"/>
  </si>
  <si>
    <t>기준소득월액</t>
    <phoneticPr fontId="1" type="noConversion"/>
  </si>
  <si>
    <t>■ 4대보험 자동계산 제외대상 선택</t>
    <phoneticPr fontId="1" type="noConversion"/>
  </si>
  <si>
    <t>소득세</t>
    <phoneticPr fontId="1" type="noConversion"/>
  </si>
  <si>
    <t>고용보험</t>
    <phoneticPr fontId="1" type="noConversion"/>
  </si>
  <si>
    <t>국민연금</t>
    <phoneticPr fontId="1" type="noConversion"/>
  </si>
  <si>
    <t>장기요양</t>
    <phoneticPr fontId="1" type="noConversion"/>
  </si>
  <si>
    <t>건강보험</t>
    <phoneticPr fontId="1" type="noConversion"/>
  </si>
  <si>
    <t>제외</t>
  </si>
  <si>
    <t>예금주</t>
    <phoneticPr fontId="1" type="noConversion"/>
  </si>
  <si>
    <t>예금주</t>
    <phoneticPr fontId="1" type="noConversion"/>
  </si>
  <si>
    <t>14,000원 초과</t>
    <phoneticPr fontId="1" type="noConversion"/>
  </si>
  <si>
    <t>45,000원 초과</t>
    <phoneticPr fontId="1" type="noConversion"/>
  </si>
  <si>
    <t>최고금액</t>
    <phoneticPr fontId="1" type="noConversion"/>
  </si>
  <si>
    <t>근로소득세</t>
    <phoneticPr fontId="1" type="noConversion"/>
  </si>
  <si>
    <t>지방소득세</t>
    <phoneticPr fontId="1" type="noConversion"/>
  </si>
  <si>
    <t>고용보험(2022.7.1개정)</t>
    <phoneticPr fontId="1" type="noConversion"/>
  </si>
  <si>
    <t>실업급여 (2022.7.1 기준)</t>
    <phoneticPr fontId="1" type="noConversion"/>
  </si>
  <si>
    <t>28,000원 이하</t>
    <phoneticPr fontId="1" type="noConversion"/>
  </si>
  <si>
    <t>28,000원 초과</t>
    <phoneticPr fontId="1" type="noConversion"/>
  </si>
  <si>
    <t>30,000원 이하</t>
    <phoneticPr fontId="1" type="noConversion"/>
  </si>
  <si>
    <t>(10,000천원인 경우의 해당 세액) + (10,000천원을 초과하는 금액에 98퍼센트를 곱한 금액의 35퍼센트 상당액) + (25,000원)</t>
  </si>
  <si>
    <t xml:space="preserve">(10,000천원인 경우의 해당세액) + (1,397,000원) + (14,000천원을 초과하는 금액에 98퍼센트를 곱한 금액의 38퍼센트 상당액) </t>
  </si>
  <si>
    <t xml:space="preserve">(10,000천원인 경우의 해당세액) + (6,610,600원) + (28,000천원을 초과하는 금액에 98퍼센트를 곱한 금액의 40퍼센트 상당액) </t>
  </si>
  <si>
    <t>30,000원 초과</t>
    <phoneticPr fontId="1" type="noConversion"/>
  </si>
  <si>
    <t>45,000원 이하</t>
    <phoneticPr fontId="1" type="noConversion"/>
  </si>
  <si>
    <t>87,000원 이하</t>
    <phoneticPr fontId="22" type="noConversion"/>
  </si>
  <si>
    <t>87,000원 초과</t>
    <phoneticPr fontId="22" type="noConversion"/>
  </si>
  <si>
    <t>"전체 공제대상 가족 중 8세 이상 20세 이하 자녀 수"  : 기본공제대상자에 해당하는 8세 이상 20세 이하의 자녀수</t>
  </si>
  <si>
    <t>따라서 8세 이상 20세 이하의 자녀이더라도 연간 소득금액이 100만원을 초과하는 경우에는 "8세 이상 20세 이하의 자녀수"에서 제외합니다.</t>
  </si>
  <si>
    <t>(10,000천원인 경우의 해당세액) + (7,394,600원) + (30,000천원을 초과하는 금액의 40퍼센트 상당액)</t>
  </si>
  <si>
    <t xml:space="preserve">(10,000천원인 경우의 해당세액) + (13,394,600원) + (45,000천원을 초과하는 금액의 42퍼센트 상당액) </t>
  </si>
  <si>
    <t>(10,000천원인 경우의 해당세액) + (31,034,600원) + (87,000천원을 초과하는 금액의 45퍼센트 상당액)</t>
  </si>
  <si>
    <t>*공제대상가족 중 8세 이상 20세 이하 자녀 공제금액</t>
    <phoneticPr fontId="1" type="noConversion"/>
  </si>
  <si>
    <t>자녀수</t>
    <phoneticPr fontId="1" type="noConversion"/>
  </si>
  <si>
    <t>공제금액</t>
    <phoneticPr fontId="1" type="noConversion"/>
  </si>
  <si>
    <t>3인초과
1인당 공제</t>
    <phoneticPr fontId="1" type="noConversion"/>
  </si>
  <si>
    <t>공제대상가족 중 8세 이상 20세 이하 자녀가 있는 경우의 세액은 근로소득 간이세액표의 금액에서 해당 자녀수별로 아래 금액을 공제한 금액으로 함.
   다만, 공제한 금액이 음수인 경우의 세액은 0원으로 함</t>
    <phoneticPr fontId="1" type="noConversion"/>
  </si>
  <si>
    <t xml:space="preserve">예) 월 급여 3,500천원(비과세 및 자녀 학자금 지원금액 제외)   /   부양가족의 수 : 본인 포함 4명(8세이상 20세이하 자녀 2명 포함) </t>
    <phoneticPr fontId="1" type="noConversion"/>
  </si>
  <si>
    <t>김○○</t>
  </si>
  <si>
    <t>김○○</t>
    <phoneticPr fontId="1" type="noConversion"/>
  </si>
  <si>
    <t>이○○</t>
  </si>
  <si>
    <t>이○○</t>
    <phoneticPr fontId="1" type="noConversion"/>
  </si>
  <si>
    <t>국민연금(2026.1.1개정)</t>
  </si>
  <si>
    <t>건강보험(2026.1.1개정)</t>
  </si>
  <si>
    <t>■ 2026년 근로소득에 대한 간이세액표(소득세법시행령 제189조 관련)</t>
  </si>
  <si>
    <t>소득세(2026.3)</t>
  </si>
  <si>
    <t>근로소득간이세액표(2026.3개정) 기준</t>
  </si>
  <si>
    <r>
      <t xml:space="preserve">→ 8세이상 20세 이하 자녀가 1명인 경우 : </t>
    </r>
    <r>
      <rPr>
        <b/>
        <sz val="10"/>
        <rFont val="맑은 고딕"/>
        <family val="3"/>
        <charset val="129"/>
      </rPr>
      <t>20,830원</t>
    </r>
    <phoneticPr fontId="1" type="noConversion"/>
  </si>
  <si>
    <r>
      <t xml:space="preserve">→ 8세이상 20세 이하 자녀가 2명인 경우 : </t>
    </r>
    <r>
      <rPr>
        <b/>
        <sz val="10"/>
        <rFont val="맑은 고딕"/>
        <family val="3"/>
        <charset val="129"/>
      </rPr>
      <t>45,830원</t>
    </r>
    <phoneticPr fontId="1" type="noConversion"/>
  </si>
  <si>
    <r>
      <t xml:space="preserve">→ 8세이상 20세 이하 자녀가 3명인 경우 : </t>
    </r>
    <r>
      <rPr>
        <b/>
        <sz val="10"/>
        <rFont val="맑은 고딕"/>
        <family val="3"/>
        <charset val="129"/>
      </rPr>
      <t>45,830원 + 2명 초과 자녀 1명당 33,330원</t>
    </r>
    <phoneticPr fontId="1" type="noConversion"/>
  </si>
  <si>
    <t xml:space="preserve">     ☞ 공제대상가족의 수: 4명   ☞ 이 경우 원천징수세액은 49,340원 – 45,830원 = 3,510원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</si>
</sst>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#"/>
    <numFmt numFmtId="177" formatCode="yyyy&quot;년&quot;\ m&quot;월&quot;\ d&quot;일&quot;;@"/>
    <numFmt numFmtId="178" formatCode="#,###\ "/>
    <numFmt numFmtId="179" formatCode="General&quot;년&quot;"/>
    <numFmt numFmtId="180" formatCode="General&quot;월&quot;"/>
    <numFmt numFmtId="181" formatCode="0.000%"/>
    <numFmt numFmtId="182" formatCode="#,##0\ ;[Red]\-#,##0\ "/>
    <numFmt numFmtId="183" formatCode="General&quot;이&quot;&quot;상&quot;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0"/>
      <name val="맑은 고딕"/>
      <family val="3"/>
      <charset val="129"/>
    </font>
    <font>
      <b/>
      <sz val="9"/>
      <name val="맑은 고딕"/>
      <family val="3"/>
      <charset val="129"/>
    </font>
    <font>
      <b/>
      <sz val="16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0"/>
      <color rgb="FF2C4160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theme="9"/>
      <name val="맑은 고딕"/>
      <family val="3"/>
      <charset val="129"/>
    </font>
    <font>
      <b/>
      <sz val="9"/>
      <color theme="1" tint="0.499984740745262"/>
      <name val="맑은 고딕"/>
      <family val="3"/>
      <charset val="129"/>
    </font>
    <font>
      <b/>
      <sz val="10"/>
      <color rgb="FF11428C"/>
      <name val="맑은 고딕"/>
      <family val="3"/>
      <charset val="129"/>
    </font>
    <font>
      <u/>
      <sz val="11"/>
      <color theme="10"/>
      <name val="돋움"/>
      <family val="3"/>
      <charset val="129"/>
    </font>
    <font>
      <b/>
      <u/>
      <sz val="10"/>
      <color theme="5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sz val="1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7BACD7"/>
        <bgColor indexed="64"/>
      </patternFill>
    </fill>
    <fill>
      <patternFill patternType="solid">
        <fgColor rgb="FF2C4160"/>
        <bgColor indexed="64"/>
      </patternFill>
    </fill>
    <fill>
      <patternFill patternType="solid">
        <fgColor rgb="FFFE808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07">
    <border>
      <left/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9"/>
      </right>
      <top style="thin">
        <color indexed="55"/>
      </top>
      <bottom/>
      <diagonal/>
    </border>
    <border>
      <left style="thin">
        <color indexed="9"/>
      </left>
      <right style="thin">
        <color indexed="9"/>
      </right>
      <top style="thin">
        <color indexed="55"/>
      </top>
      <bottom style="thin">
        <color indexed="9"/>
      </bottom>
      <diagonal/>
    </border>
    <border>
      <left style="thin">
        <color indexed="9"/>
      </left>
      <right/>
      <top style="thin">
        <color indexed="55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55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55"/>
      </bottom>
      <diagonal/>
    </border>
    <border>
      <left style="thin">
        <color indexed="9"/>
      </left>
      <right/>
      <top style="thin">
        <color indexed="9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/>
      <diagonal/>
    </border>
    <border>
      <left/>
      <right/>
      <top style="hair">
        <color theme="1" tint="0.499984740745262"/>
      </top>
      <bottom/>
      <diagonal/>
    </border>
    <border>
      <left/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/>
      <top/>
      <bottom/>
      <diagonal/>
    </border>
    <border>
      <left/>
      <right style="hair">
        <color theme="1" tint="0.499984740745262"/>
      </right>
      <top/>
      <bottom/>
      <diagonal/>
    </border>
    <border>
      <left style="hair">
        <color theme="1" tint="0.499984740745262"/>
      </left>
      <right/>
      <top/>
      <bottom style="hair">
        <color theme="1" tint="0.499984740745262"/>
      </bottom>
      <diagonal/>
    </border>
    <border>
      <left/>
      <right/>
      <top/>
      <bottom style="hair">
        <color theme="1" tint="0.499984740745262"/>
      </bottom>
      <diagonal/>
    </border>
    <border>
      <left/>
      <right style="hair">
        <color theme="1" tint="0.499984740745262"/>
      </right>
      <top/>
      <bottom style="hair">
        <color theme="1" tint="0.499984740745262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theme="0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 tint="-0.34998626667073579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 style="thin">
        <color theme="0"/>
      </bottom>
      <diagonal/>
    </border>
    <border>
      <left style="thin">
        <color theme="0"/>
      </left>
      <right/>
      <top style="thin">
        <color theme="0" tint="-0.34998626667073579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/>
      <top style="thin">
        <color theme="0"/>
      </top>
      <bottom style="thin">
        <color theme="0" tint="-0.34998626667073579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/>
      <right style="thin">
        <color theme="0"/>
      </right>
      <top style="thin">
        <color theme="1" tint="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1" tint="0.499984740745262"/>
      </top>
      <bottom style="thin">
        <color theme="0"/>
      </bottom>
      <diagonal/>
    </border>
    <border>
      <left style="thin">
        <color theme="0"/>
      </left>
      <right/>
      <top style="thin">
        <color theme="1" tint="0.499984740745262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hair">
        <color theme="1" tint="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theme="1" tint="0.499984740745262"/>
      </bottom>
      <diagonal/>
    </border>
    <border>
      <left style="thin">
        <color theme="0"/>
      </left>
      <right/>
      <top style="thin">
        <color theme="0"/>
      </top>
      <bottom style="hair">
        <color theme="1" tint="0.499984740745262"/>
      </bottom>
      <diagonal/>
    </border>
    <border>
      <left/>
      <right/>
      <top style="thin">
        <color indexed="55"/>
      </top>
      <bottom style="thin">
        <color indexed="9"/>
      </bottom>
      <diagonal/>
    </border>
    <border>
      <left/>
      <right style="thin">
        <color indexed="9"/>
      </right>
      <top style="thin">
        <color indexed="55"/>
      </top>
      <bottom style="thin">
        <color indexed="9"/>
      </bottom>
      <diagonal/>
    </border>
    <border>
      <left/>
      <right/>
      <top style="thin">
        <color theme="1" tint="0.499984740745262"/>
      </top>
      <bottom style="thin">
        <color theme="0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hair">
        <color theme="0" tint="-0.2499465926084170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1" tint="0.499984740745262"/>
      </top>
      <bottom style="hair">
        <color theme="1" tint="0.49998474074526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medium">
        <color indexed="9"/>
      </right>
      <top style="thin">
        <color theme="0"/>
      </top>
      <bottom/>
      <diagonal/>
    </border>
    <border>
      <left/>
      <right style="medium">
        <color indexed="9"/>
      </right>
      <top/>
      <bottom style="thin">
        <color theme="0"/>
      </bottom>
      <diagonal/>
    </border>
    <border>
      <left/>
      <right style="medium">
        <color indexed="9"/>
      </right>
      <top style="thin">
        <color theme="0"/>
      </top>
      <bottom style="thin">
        <color theme="0"/>
      </bottom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/>
      <right/>
      <top style="hair">
        <color theme="0" tint="-0.499984740745262"/>
      </top>
      <bottom/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"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</cellStyleXfs>
  <cellXfs count="30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4" fontId="2" fillId="0" borderId="0" xfId="0" applyNumberFormat="1" applyFont="1">
      <alignment vertical="center"/>
    </xf>
    <xf numFmtId="0" fontId="10" fillId="0" borderId="0" xfId="0" applyFont="1">
      <alignment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 indent="1"/>
    </xf>
    <xf numFmtId="0" fontId="2" fillId="0" borderId="37" xfId="0" applyFont="1" applyBorder="1" applyAlignment="1">
      <alignment horizontal="center" vertical="center"/>
    </xf>
    <xf numFmtId="0" fontId="2" fillId="0" borderId="35" xfId="0" applyFont="1" applyBorder="1">
      <alignment vertical="center"/>
    </xf>
    <xf numFmtId="0" fontId="2" fillId="0" borderId="36" xfId="0" applyFont="1" applyBorder="1">
      <alignment vertical="center"/>
    </xf>
    <xf numFmtId="0" fontId="2" fillId="0" borderId="37" xfId="0" applyFont="1" applyBorder="1">
      <alignment vertical="center"/>
    </xf>
    <xf numFmtId="0" fontId="9" fillId="2" borderId="43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14" fontId="2" fillId="0" borderId="46" xfId="0" applyNumberFormat="1" applyFont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14" fontId="2" fillId="0" borderId="36" xfId="0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14" fontId="2" fillId="0" borderId="48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9" fillId="3" borderId="58" xfId="0" applyFont="1" applyFill="1" applyBorder="1" applyAlignment="1">
      <alignment horizontal="center" vertical="center"/>
    </xf>
    <xf numFmtId="0" fontId="9" fillId="3" borderId="59" xfId="0" applyFont="1" applyFill="1" applyBorder="1" applyAlignment="1">
      <alignment horizontal="center" vertical="center"/>
    </xf>
    <xf numFmtId="0" fontId="9" fillId="3" borderId="60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5" fillId="7" borderId="69" xfId="0" applyFont="1" applyFill="1" applyBorder="1" applyAlignment="1">
      <alignment horizontal="center" vertical="center" shrinkToFit="1"/>
    </xf>
    <xf numFmtId="176" fontId="3" fillId="8" borderId="22" xfId="0" applyNumberFormat="1" applyFont="1" applyFill="1" applyBorder="1" applyAlignment="1">
      <alignment horizontal="right" vertical="center" shrinkToFit="1"/>
    </xf>
    <xf numFmtId="176" fontId="3" fillId="8" borderId="23" xfId="0" applyNumberFormat="1" applyFont="1" applyFill="1" applyBorder="1" applyAlignment="1">
      <alignment horizontal="right" vertical="center" shrinkToFit="1"/>
    </xf>
    <xf numFmtId="176" fontId="3" fillId="8" borderId="2" xfId="0" applyNumberFormat="1" applyFont="1" applyFill="1" applyBorder="1" applyAlignment="1">
      <alignment horizontal="right" vertical="center" shrinkToFit="1"/>
    </xf>
    <xf numFmtId="176" fontId="3" fillId="8" borderId="3" xfId="0" applyNumberFormat="1" applyFont="1" applyFill="1" applyBorder="1" applyAlignment="1">
      <alignment horizontal="right" vertical="center" shrinkToFit="1"/>
    </xf>
    <xf numFmtId="0" fontId="2" fillId="0" borderId="57" xfId="0" applyFont="1" applyBorder="1" applyAlignment="1" applyProtection="1">
      <alignment horizontal="center" vertical="center"/>
      <protection locked="0"/>
    </xf>
    <xf numFmtId="0" fontId="2" fillId="0" borderId="61" xfId="0" applyFont="1" applyBorder="1" applyAlignment="1" applyProtection="1">
      <alignment horizontal="center" vertical="center"/>
      <protection locked="0"/>
    </xf>
    <xf numFmtId="0" fontId="2" fillId="0" borderId="62" xfId="0" applyFont="1" applyBorder="1" applyAlignment="1" applyProtection="1">
      <alignment horizontal="center" vertical="center"/>
      <protection locked="0"/>
    </xf>
    <xf numFmtId="14" fontId="2" fillId="0" borderId="63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3" fontId="2" fillId="0" borderId="0" xfId="0" applyNumberFormat="1" applyFont="1">
      <alignment vertical="center"/>
    </xf>
    <xf numFmtId="0" fontId="16" fillId="0" borderId="0" xfId="0" applyFont="1">
      <alignment vertical="center"/>
    </xf>
    <xf numFmtId="0" fontId="16" fillId="0" borderId="46" xfId="0" applyFont="1" applyBorder="1" applyAlignment="1">
      <alignment horizontal="center" vertical="center"/>
    </xf>
    <xf numFmtId="14" fontId="16" fillId="0" borderId="0" xfId="0" applyNumberFormat="1" applyFont="1">
      <alignment vertical="center"/>
    </xf>
    <xf numFmtId="0" fontId="5" fillId="7" borderId="76" xfId="0" applyFont="1" applyFill="1" applyBorder="1" applyAlignment="1">
      <alignment horizontal="center" vertical="center" shrinkToFit="1"/>
    </xf>
    <xf numFmtId="0" fontId="5" fillId="7" borderId="81" xfId="0" applyFont="1" applyFill="1" applyBorder="1" applyAlignment="1">
      <alignment horizontal="center" vertical="center" shrinkToFit="1"/>
    </xf>
    <xf numFmtId="179" fontId="2" fillId="0" borderId="36" xfId="0" applyNumberFormat="1" applyFont="1" applyBorder="1" applyAlignment="1" applyProtection="1">
      <alignment horizontal="center" vertical="center" shrinkToFit="1"/>
      <protection locked="0"/>
    </xf>
    <xf numFmtId="180" fontId="2" fillId="0" borderId="36" xfId="0" applyNumberFormat="1" applyFont="1" applyBorder="1" applyAlignment="1" applyProtection="1">
      <alignment horizontal="center" vertical="center" shrinkToFit="1"/>
      <protection locked="0"/>
    </xf>
    <xf numFmtId="179" fontId="2" fillId="0" borderId="0" xfId="0" applyNumberFormat="1" applyFont="1">
      <alignment vertical="center"/>
    </xf>
    <xf numFmtId="180" fontId="2" fillId="0" borderId="0" xfId="0" applyNumberFormat="1" applyFont="1">
      <alignment vertical="center"/>
    </xf>
    <xf numFmtId="0" fontId="11" fillId="2" borderId="11" xfId="0" applyFont="1" applyFill="1" applyBorder="1" applyAlignment="1" applyProtection="1">
      <alignment horizontal="center" vertical="center" shrinkToFit="1"/>
      <protection locked="0"/>
    </xf>
    <xf numFmtId="0" fontId="9" fillId="3" borderId="36" xfId="0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6" fillId="0" borderId="13" xfId="0" applyFont="1" applyBorder="1" applyAlignment="1">
      <alignment vertical="center" shrinkToFit="1"/>
    </xf>
    <xf numFmtId="0" fontId="18" fillId="0" borderId="0" xfId="0" applyFont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0" fontId="2" fillId="6" borderId="1" xfId="0" applyFont="1" applyFill="1" applyBorder="1" applyAlignment="1">
      <alignment horizontal="center" vertical="center" shrinkToFit="1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2" fillId="6" borderId="2" xfId="0" applyFont="1" applyFill="1" applyBorder="1" applyAlignment="1">
      <alignment horizontal="center" vertical="center" shrinkToFit="1"/>
    </xf>
    <xf numFmtId="176" fontId="2" fillId="0" borderId="2" xfId="0" applyNumberFormat="1" applyFont="1" applyBorder="1" applyAlignment="1" applyProtection="1">
      <alignment vertical="center" shrinkToFit="1"/>
      <protection locked="0"/>
    </xf>
    <xf numFmtId="176" fontId="2" fillId="6" borderId="2" xfId="0" applyNumberFormat="1" applyFont="1" applyFill="1" applyBorder="1" applyAlignment="1">
      <alignment vertical="center" shrinkToFit="1"/>
    </xf>
    <xf numFmtId="176" fontId="2" fillId="6" borderId="3" xfId="0" applyNumberFormat="1" applyFont="1" applyFill="1" applyBorder="1" applyAlignment="1">
      <alignment vertical="center" shrinkToFit="1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3" xfId="0" applyFont="1" applyBorder="1" applyAlignment="1" applyProtection="1">
      <alignment horizontal="center" vertical="center" shrinkToFit="1"/>
      <protection locked="0"/>
    </xf>
    <xf numFmtId="0" fontId="3" fillId="7" borderId="51" xfId="0" applyFont="1" applyFill="1" applyBorder="1" applyAlignment="1">
      <alignment horizontal="center" vertical="center" shrinkToFit="1"/>
    </xf>
    <xf numFmtId="0" fontId="3" fillId="7" borderId="52" xfId="0" applyFont="1" applyFill="1" applyBorder="1" applyAlignment="1">
      <alignment horizontal="center" vertical="center" shrinkToFit="1"/>
    </xf>
    <xf numFmtId="14" fontId="2" fillId="0" borderId="55" xfId="0" applyNumberFormat="1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176" fontId="2" fillId="0" borderId="19" xfId="0" applyNumberFormat="1" applyFont="1" applyBorder="1" applyAlignment="1">
      <alignment vertical="center" shrinkToFit="1"/>
    </xf>
    <xf numFmtId="176" fontId="2" fillId="0" borderId="20" xfId="0" applyNumberFormat="1" applyFont="1" applyBorder="1" applyAlignment="1">
      <alignment vertical="center" shrinkToFit="1"/>
    </xf>
    <xf numFmtId="0" fontId="19" fillId="0" borderId="0" xfId="0" applyFont="1">
      <alignment vertical="center"/>
    </xf>
    <xf numFmtId="0" fontId="19" fillId="9" borderId="84" xfId="0" applyFont="1" applyFill="1" applyBorder="1" applyAlignment="1">
      <alignment horizontal="center" vertical="center"/>
    </xf>
    <xf numFmtId="0" fontId="19" fillId="9" borderId="85" xfId="0" applyFont="1" applyFill="1" applyBorder="1" applyAlignment="1">
      <alignment horizontal="center" vertical="center"/>
    </xf>
    <xf numFmtId="0" fontId="19" fillId="9" borderId="86" xfId="0" applyFont="1" applyFill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10" fontId="2" fillId="0" borderId="85" xfId="0" applyNumberFormat="1" applyFont="1" applyBorder="1" applyAlignment="1">
      <alignment horizontal="center" vertical="center"/>
    </xf>
    <xf numFmtId="10" fontId="2" fillId="0" borderId="86" xfId="0" applyNumberFormat="1" applyFont="1" applyBorder="1" applyAlignment="1">
      <alignment horizontal="center" vertical="center"/>
    </xf>
    <xf numFmtId="3" fontId="2" fillId="0" borderId="84" xfId="0" applyNumberFormat="1" applyFont="1" applyBorder="1" applyAlignment="1">
      <alignment horizontal="center" vertical="center"/>
    </xf>
    <xf numFmtId="3" fontId="2" fillId="0" borderId="86" xfId="0" applyNumberFormat="1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9" fillId="9" borderId="91" xfId="0" applyFont="1" applyFill="1" applyBorder="1" applyAlignment="1">
      <alignment horizontal="center" vertical="center"/>
    </xf>
    <xf numFmtId="10" fontId="2" fillId="0" borderId="91" xfId="0" applyNumberFormat="1" applyFont="1" applyBorder="1" applyAlignment="1">
      <alignment horizontal="center" vertical="center"/>
    </xf>
    <xf numFmtId="0" fontId="2" fillId="0" borderId="86" xfId="0" applyFont="1" applyBorder="1">
      <alignment vertical="center"/>
    </xf>
    <xf numFmtId="0" fontId="2" fillId="0" borderId="84" xfId="0" applyFont="1" applyBorder="1">
      <alignment vertical="center"/>
    </xf>
    <xf numFmtId="0" fontId="2" fillId="0" borderId="91" xfId="0" applyFont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 shrinkToFit="1"/>
    </xf>
    <xf numFmtId="14" fontId="2" fillId="0" borderId="37" xfId="0" applyNumberFormat="1" applyFont="1" applyBorder="1" applyAlignment="1" applyProtection="1">
      <alignment horizontal="center" vertical="center" shrinkToFit="1"/>
      <protection locked="0"/>
    </xf>
    <xf numFmtId="0" fontId="2" fillId="0" borderId="93" xfId="0" applyFont="1" applyBorder="1" applyAlignment="1" applyProtection="1">
      <alignment horizontal="center" vertical="center"/>
      <protection locked="0"/>
    </xf>
    <xf numFmtId="0" fontId="6" fillId="0" borderId="0" xfId="0" applyFont="1">
      <alignment vertical="center"/>
    </xf>
    <xf numFmtId="14" fontId="2" fillId="0" borderId="0" xfId="0" applyNumberFormat="1" applyFont="1" applyAlignment="1">
      <alignment vertical="center" shrinkToFit="1"/>
    </xf>
    <xf numFmtId="0" fontId="2" fillId="0" borderId="82" xfId="0" applyFont="1" applyBorder="1">
      <alignment vertical="center"/>
    </xf>
    <xf numFmtId="0" fontId="2" fillId="0" borderId="83" xfId="0" applyFont="1" applyBorder="1">
      <alignment vertical="center"/>
    </xf>
    <xf numFmtId="0" fontId="4" fillId="3" borderId="92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vertical="center" shrinkToFit="1"/>
    </xf>
    <xf numFmtId="176" fontId="3" fillId="0" borderId="0" xfId="0" applyNumberFormat="1" applyFont="1" applyAlignment="1">
      <alignment vertical="center" shrinkToFit="1"/>
    </xf>
    <xf numFmtId="0" fontId="2" fillId="0" borderId="85" xfId="0" applyFont="1" applyBorder="1" applyAlignment="1">
      <alignment horizontal="left" vertical="center" indent="1"/>
    </xf>
    <xf numFmtId="179" fontId="2" fillId="0" borderId="36" xfId="0" applyNumberFormat="1" applyFont="1" applyBorder="1" applyAlignment="1" applyProtection="1">
      <alignment horizontal="center" vertical="center"/>
      <protection locked="0"/>
    </xf>
    <xf numFmtId="180" fontId="2" fillId="0" borderId="36" xfId="0" applyNumberFormat="1" applyFont="1" applyBorder="1" applyAlignment="1" applyProtection="1">
      <alignment horizontal="center" vertical="center"/>
      <protection locked="0"/>
    </xf>
    <xf numFmtId="179" fontId="2" fillId="0" borderId="54" xfId="0" applyNumberFormat="1" applyFont="1" applyBorder="1" applyAlignment="1">
      <alignment horizontal="center" vertical="center" shrinkToFit="1"/>
    </xf>
    <xf numFmtId="180" fontId="2" fillId="0" borderId="54" xfId="0" applyNumberFormat="1" applyFont="1" applyBorder="1" applyAlignment="1">
      <alignment horizontal="center" vertical="center" shrinkToFit="1"/>
    </xf>
    <xf numFmtId="179" fontId="2" fillId="0" borderId="77" xfId="0" applyNumberFormat="1" applyFont="1" applyBorder="1" applyAlignment="1">
      <alignment horizontal="center" vertical="center" shrinkToFit="1"/>
    </xf>
    <xf numFmtId="180" fontId="2" fillId="0" borderId="78" xfId="0" applyNumberFormat="1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 shrinkToFit="1"/>
    </xf>
    <xf numFmtId="176" fontId="2" fillId="0" borderId="78" xfId="0" applyNumberFormat="1" applyFont="1" applyBorder="1" applyAlignment="1">
      <alignment vertical="center" shrinkToFit="1"/>
    </xf>
    <xf numFmtId="176" fontId="2" fillId="0" borderId="79" xfId="0" applyNumberFormat="1" applyFont="1" applyBorder="1" applyAlignment="1">
      <alignment vertical="center" shrinkToFit="1"/>
    </xf>
    <xf numFmtId="0" fontId="17" fillId="0" borderId="77" xfId="0" applyFont="1" applyBorder="1" applyAlignment="1">
      <alignment horizontal="center" vertical="center" shrinkToFit="1"/>
    </xf>
    <xf numFmtId="0" fontId="17" fillId="0" borderId="78" xfId="0" applyFont="1" applyBorder="1" applyAlignment="1">
      <alignment horizontal="center" vertical="center" shrinkToFit="1"/>
    </xf>
    <xf numFmtId="176" fontId="17" fillId="0" borderId="78" xfId="0" applyNumberFormat="1" applyFont="1" applyBorder="1" applyAlignment="1">
      <alignment horizontal="center" vertical="center" shrinkToFit="1"/>
    </xf>
    <xf numFmtId="176" fontId="17" fillId="0" borderId="79" xfId="0" applyNumberFormat="1" applyFont="1" applyBorder="1" applyAlignment="1">
      <alignment horizontal="center" vertical="center" shrinkToFit="1"/>
    </xf>
    <xf numFmtId="178" fontId="2" fillId="0" borderId="37" xfId="0" applyNumberFormat="1" applyFont="1" applyBorder="1" applyAlignment="1">
      <alignment horizontal="right" vertical="center"/>
    </xf>
    <xf numFmtId="0" fontId="9" fillId="3" borderId="45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left" vertical="center" indent="1" shrinkToFit="1"/>
    </xf>
    <xf numFmtId="0" fontId="2" fillId="0" borderId="48" xfId="0" applyFont="1" applyBorder="1" applyAlignment="1">
      <alignment horizontal="left" vertical="center" indent="1" shrinkToFit="1"/>
    </xf>
    <xf numFmtId="0" fontId="2" fillId="0" borderId="0" xfId="0" applyFont="1" applyAlignment="1">
      <alignment horizontal="left" vertical="center" indent="1" shrinkToFit="1"/>
    </xf>
    <xf numFmtId="178" fontId="2" fillId="0" borderId="0" xfId="0" applyNumberFormat="1" applyFont="1">
      <alignment vertical="center"/>
    </xf>
    <xf numFmtId="176" fontId="2" fillId="6" borderId="38" xfId="0" applyNumberFormat="1" applyFont="1" applyFill="1" applyBorder="1">
      <alignment vertical="center"/>
    </xf>
    <xf numFmtId="176" fontId="2" fillId="6" borderId="39" xfId="0" applyNumberFormat="1" applyFont="1" applyFill="1" applyBorder="1">
      <alignment vertical="center"/>
    </xf>
    <xf numFmtId="176" fontId="2" fillId="5" borderId="39" xfId="0" applyNumberFormat="1" applyFont="1" applyFill="1" applyBorder="1">
      <alignment vertical="center"/>
    </xf>
    <xf numFmtId="176" fontId="2" fillId="5" borderId="40" xfId="0" applyNumberFormat="1" applyFont="1" applyFill="1" applyBorder="1">
      <alignment vertical="center"/>
    </xf>
    <xf numFmtId="176" fontId="2" fillId="6" borderId="41" xfId="0" applyNumberFormat="1" applyFont="1" applyFill="1" applyBorder="1">
      <alignment vertical="center"/>
    </xf>
    <xf numFmtId="176" fontId="2" fillId="6" borderId="42" xfId="0" applyNumberFormat="1" applyFont="1" applyFill="1" applyBorder="1">
      <alignment vertical="center"/>
    </xf>
    <xf numFmtId="181" fontId="2" fillId="0" borderId="85" xfId="0" applyNumberFormat="1" applyFont="1" applyBorder="1" applyAlignment="1">
      <alignment horizontal="center" vertical="center"/>
    </xf>
    <xf numFmtId="181" fontId="2" fillId="0" borderId="91" xfId="0" applyNumberFormat="1" applyFont="1" applyBorder="1" applyAlignment="1">
      <alignment horizontal="center" vertical="center"/>
    </xf>
    <xf numFmtId="0" fontId="3" fillId="10" borderId="106" xfId="0" applyFont="1" applyFill="1" applyBorder="1" applyAlignment="1">
      <alignment horizontal="center" vertical="center"/>
    </xf>
    <xf numFmtId="0" fontId="3" fillId="10" borderId="106" xfId="0" applyFont="1" applyFill="1" applyBorder="1" applyAlignment="1">
      <alignment horizontal="center" vertical="center" wrapText="1"/>
    </xf>
    <xf numFmtId="0" fontId="2" fillId="0" borderId="106" xfId="0" applyFont="1" applyBorder="1" applyAlignment="1">
      <alignment horizontal="center" vertical="center"/>
    </xf>
    <xf numFmtId="182" fontId="2" fillId="0" borderId="106" xfId="2" applyNumberFormat="1" applyFont="1" applyFill="1" applyBorder="1" applyAlignment="1">
      <alignment horizontal="right" vertical="center"/>
    </xf>
    <xf numFmtId="183" fontId="2" fillId="0" borderId="106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13" xfId="0" applyFont="1" applyBorder="1" applyAlignment="1">
      <alignment horizontal="left" vertical="center" shrinkToFit="1"/>
    </xf>
    <xf numFmtId="0" fontId="9" fillId="3" borderId="35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shrinkToFit="1"/>
    </xf>
    <xf numFmtId="0" fontId="2" fillId="0" borderId="0" xfId="0" applyFont="1" applyAlignment="1" applyProtection="1">
      <alignment horizontal="center" vertical="center" shrinkToFit="1"/>
      <protection locked="0"/>
    </xf>
    <xf numFmtId="14" fontId="2" fillId="0" borderId="0" xfId="0" applyNumberFormat="1" applyFont="1" applyAlignment="1" applyProtection="1">
      <alignment horizontal="center" vertical="center" shrinkToFit="1"/>
      <protection locked="0"/>
    </xf>
    <xf numFmtId="0" fontId="3" fillId="8" borderId="1" xfId="0" applyFont="1" applyFill="1" applyBorder="1" applyAlignment="1">
      <alignment horizontal="center" vertical="center" shrinkToFit="1"/>
    </xf>
    <xf numFmtId="0" fontId="3" fillId="8" borderId="2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 applyProtection="1">
      <alignment horizontal="center" vertical="center" shrinkToFit="1"/>
      <protection locked="0"/>
    </xf>
    <xf numFmtId="0" fontId="9" fillId="2" borderId="71" xfId="0" applyFont="1" applyFill="1" applyBorder="1" applyAlignment="1" applyProtection="1">
      <alignment horizontal="center" vertical="center" shrinkToFit="1"/>
      <protection locked="0"/>
    </xf>
    <xf numFmtId="0" fontId="9" fillId="2" borderId="72" xfId="0" applyFont="1" applyFill="1" applyBorder="1" applyAlignment="1" applyProtection="1">
      <alignment horizontal="center" vertical="center" shrinkToFit="1"/>
      <protection locked="0"/>
    </xf>
    <xf numFmtId="0" fontId="11" fillId="2" borderId="9" xfId="0" applyFont="1" applyFill="1" applyBorder="1" applyAlignment="1" applyProtection="1">
      <alignment horizontal="center" vertical="center" shrinkToFit="1"/>
      <protection locked="0"/>
    </xf>
    <xf numFmtId="0" fontId="11" fillId="2" borderId="12" xfId="0" applyFont="1" applyFill="1" applyBorder="1" applyAlignment="1" applyProtection="1">
      <alignment horizontal="center" vertical="center" shrinkToFit="1"/>
      <protection locked="0"/>
    </xf>
    <xf numFmtId="0" fontId="11" fillId="2" borderId="8" xfId="0" applyFont="1" applyFill="1" applyBorder="1" applyAlignment="1" applyProtection="1">
      <alignment horizontal="center" vertical="center" shrinkToFit="1"/>
      <protection locked="0"/>
    </xf>
    <xf numFmtId="0" fontId="11" fillId="2" borderId="11" xfId="0" applyFont="1" applyFill="1" applyBorder="1" applyAlignment="1" applyProtection="1">
      <alignment horizontal="center" vertical="center" shrinkToFit="1"/>
      <protection locked="0"/>
    </xf>
    <xf numFmtId="0" fontId="9" fillId="2" borderId="8" xfId="0" applyFont="1" applyFill="1" applyBorder="1" applyAlignment="1" applyProtection="1">
      <alignment horizontal="center" vertical="center" shrinkToFit="1"/>
      <protection locked="0"/>
    </xf>
    <xf numFmtId="0" fontId="9" fillId="2" borderId="11" xfId="0" applyFont="1" applyFill="1" applyBorder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9" fillId="2" borderId="7" xfId="0" applyFont="1" applyFill="1" applyBorder="1" applyAlignment="1" applyProtection="1">
      <alignment horizontal="center" vertical="center" shrinkToFit="1"/>
      <protection locked="0"/>
    </xf>
    <xf numFmtId="0" fontId="9" fillId="2" borderId="10" xfId="0" applyFont="1" applyFill="1" applyBorder="1" applyAlignment="1" applyProtection="1">
      <alignment horizontal="center" vertical="center" shrinkToFit="1"/>
      <protection locked="0"/>
    </xf>
    <xf numFmtId="0" fontId="6" fillId="0" borderId="24" xfId="0" applyFont="1" applyBorder="1" applyAlignment="1">
      <alignment horizontal="left" vertical="center" shrinkToFit="1"/>
    </xf>
    <xf numFmtId="0" fontId="3" fillId="8" borderId="21" xfId="0" applyFont="1" applyFill="1" applyBorder="1" applyAlignment="1">
      <alignment horizontal="center" vertical="center" shrinkToFit="1"/>
    </xf>
    <xf numFmtId="0" fontId="3" fillId="8" borderId="22" xfId="0" applyFont="1" applyFill="1" applyBorder="1" applyAlignment="1">
      <alignment horizontal="center" vertical="center" shrinkToFit="1"/>
    </xf>
    <xf numFmtId="0" fontId="3" fillId="7" borderId="66" xfId="0" applyFont="1" applyFill="1" applyBorder="1" applyAlignment="1">
      <alignment horizontal="center" vertical="center" shrinkToFit="1"/>
    </xf>
    <xf numFmtId="0" fontId="3" fillId="7" borderId="69" xfId="0" applyFont="1" applyFill="1" applyBorder="1" applyAlignment="1">
      <alignment horizontal="center" vertical="center" shrinkToFit="1"/>
    </xf>
    <xf numFmtId="0" fontId="3" fillId="7" borderId="67" xfId="0" applyFont="1" applyFill="1" applyBorder="1" applyAlignment="1">
      <alignment horizontal="center" vertical="center" shrinkToFit="1"/>
    </xf>
    <xf numFmtId="0" fontId="3" fillId="7" borderId="70" xfId="0" applyFont="1" applyFill="1" applyBorder="1" applyAlignment="1">
      <alignment horizontal="center" vertical="center" shrinkToFit="1"/>
    </xf>
    <xf numFmtId="0" fontId="3" fillId="7" borderId="65" xfId="0" applyFont="1" applyFill="1" applyBorder="1" applyAlignment="1">
      <alignment horizontal="center" vertical="center" shrinkToFit="1"/>
    </xf>
    <xf numFmtId="0" fontId="3" fillId="7" borderId="68" xfId="0" applyFont="1" applyFill="1" applyBorder="1" applyAlignment="1">
      <alignment horizontal="center" vertical="center" shrinkToFit="1"/>
    </xf>
    <xf numFmtId="0" fontId="3" fillId="7" borderId="73" xfId="0" applyFont="1" applyFill="1" applyBorder="1" applyAlignment="1">
      <alignment horizontal="center" vertical="center" shrinkToFit="1"/>
    </xf>
    <xf numFmtId="0" fontId="3" fillId="7" borderId="50" xfId="0" applyFont="1" applyFill="1" applyBorder="1" applyAlignment="1">
      <alignment horizontal="center" vertical="center" wrapText="1" shrinkToFit="1"/>
    </xf>
    <xf numFmtId="0" fontId="3" fillId="7" borderId="53" xfId="0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right" vertical="center" indent="1"/>
    </xf>
    <xf numFmtId="0" fontId="2" fillId="0" borderId="25" xfId="0" applyFont="1" applyBorder="1" applyAlignment="1">
      <alignment horizontal="left" vertical="center"/>
    </xf>
    <xf numFmtId="0" fontId="2" fillId="0" borderId="7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right" vertical="center" indent="1" shrinkToFit="1"/>
    </xf>
    <xf numFmtId="176" fontId="2" fillId="0" borderId="74" xfId="0" applyNumberFormat="1" applyFont="1" applyBorder="1" applyAlignment="1">
      <alignment horizontal="right" vertical="center" indent="1" shrinkToFit="1"/>
    </xf>
    <xf numFmtId="176" fontId="2" fillId="0" borderId="18" xfId="0" applyNumberFormat="1" applyFont="1" applyBorder="1" applyAlignment="1">
      <alignment horizontal="right" vertical="center" indent="1" shrinkToFit="1"/>
    </xf>
    <xf numFmtId="0" fontId="3" fillId="6" borderId="19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176" fontId="2" fillId="0" borderId="23" xfId="0" applyNumberFormat="1" applyFont="1" applyBorder="1" applyAlignment="1">
      <alignment horizontal="right" vertical="center" indent="1" shrinkToFit="1"/>
    </xf>
    <xf numFmtId="176" fontId="2" fillId="0" borderId="26" xfId="0" applyNumberFormat="1" applyFont="1" applyBorder="1" applyAlignment="1">
      <alignment horizontal="right" vertical="center" indent="1" shrinkToFit="1"/>
    </xf>
    <xf numFmtId="176" fontId="2" fillId="0" borderId="21" xfId="0" applyNumberFormat="1" applyFont="1" applyBorder="1" applyAlignment="1">
      <alignment horizontal="right" vertical="center" indent="1" shrinkToFit="1"/>
    </xf>
    <xf numFmtId="176" fontId="3" fillId="0" borderId="23" xfId="0" applyNumberFormat="1" applyFont="1" applyBorder="1" applyAlignment="1">
      <alignment horizontal="right" vertical="center" indent="1" shrinkToFit="1"/>
    </xf>
    <xf numFmtId="176" fontId="3" fillId="0" borderId="26" xfId="0" applyNumberFormat="1" applyFont="1" applyBorder="1" applyAlignment="1">
      <alignment horizontal="right" vertical="center" indent="1" shrinkToFit="1"/>
    </xf>
    <xf numFmtId="0" fontId="2" fillId="0" borderId="20" xfId="0" applyFont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2" fillId="0" borderId="14" xfId="0" applyFont="1" applyBorder="1" applyAlignment="1">
      <alignment horizontal="right" vertical="center"/>
    </xf>
    <xf numFmtId="0" fontId="2" fillId="0" borderId="14" xfId="0" applyFont="1" applyBorder="1" applyAlignment="1">
      <alignment vertical="center" shrinkToFit="1"/>
    </xf>
    <xf numFmtId="14" fontId="2" fillId="0" borderId="14" xfId="0" applyNumberFormat="1" applyFont="1" applyBorder="1" applyAlignment="1">
      <alignment horizontal="left" vertical="center" shrinkToFit="1"/>
    </xf>
    <xf numFmtId="0" fontId="2" fillId="0" borderId="14" xfId="0" applyFont="1" applyBorder="1" applyAlignment="1">
      <alignment horizontal="left" vertical="center" shrinkToFit="1"/>
    </xf>
    <xf numFmtId="178" fontId="3" fillId="0" borderId="22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178" fontId="2" fillId="0" borderId="19" xfId="0" applyNumberFormat="1" applyFont="1" applyBorder="1" applyAlignment="1">
      <alignment horizontal="right" vertical="center"/>
    </xf>
    <xf numFmtId="178" fontId="2" fillId="0" borderId="20" xfId="0" applyNumberFormat="1" applyFont="1" applyBorder="1" applyAlignment="1">
      <alignment horizontal="center" vertical="center"/>
    </xf>
    <xf numFmtId="178" fontId="2" fillId="0" borderId="74" xfId="0" applyNumberFormat="1" applyFont="1" applyBorder="1" applyAlignment="1">
      <alignment horizontal="center" vertical="center"/>
    </xf>
    <xf numFmtId="178" fontId="2" fillId="0" borderId="18" xfId="0" applyNumberFormat="1" applyFont="1" applyBorder="1" applyAlignment="1">
      <alignment horizontal="center" vertical="center"/>
    </xf>
    <xf numFmtId="178" fontId="3" fillId="0" borderId="23" xfId="0" applyNumberFormat="1" applyFont="1" applyBorder="1" applyAlignment="1">
      <alignment horizontal="center" vertical="center"/>
    </xf>
    <xf numFmtId="178" fontId="3" fillId="0" borderId="26" xfId="0" applyNumberFormat="1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78" fontId="2" fillId="0" borderId="64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center" vertical="center"/>
    </xf>
    <xf numFmtId="178" fontId="2" fillId="0" borderId="33" xfId="0" applyNumberFormat="1" applyFont="1" applyBorder="1" applyAlignment="1">
      <alignment horizontal="center" vertical="center"/>
    </xf>
    <xf numFmtId="178" fontId="2" fillId="0" borderId="3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78" fontId="2" fillId="0" borderId="22" xfId="0" applyNumberFormat="1" applyFont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178" fontId="2" fillId="0" borderId="23" xfId="0" applyNumberFormat="1" applyFont="1" applyBorder="1" applyAlignment="1">
      <alignment horizontal="center" vertical="center"/>
    </xf>
    <xf numFmtId="178" fontId="2" fillId="0" borderId="26" xfId="0" applyNumberFormat="1" applyFont="1" applyBorder="1" applyAlignment="1">
      <alignment horizontal="center" vertical="center"/>
    </xf>
    <xf numFmtId="178" fontId="2" fillId="0" borderId="2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6" borderId="9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 shrinkToFit="1"/>
    </xf>
    <xf numFmtId="0" fontId="3" fillId="7" borderId="81" xfId="0" applyFont="1" applyFill="1" applyBorder="1" applyAlignment="1">
      <alignment horizontal="center" vertical="center" shrinkToFit="1"/>
    </xf>
    <xf numFmtId="0" fontId="3" fillId="7" borderId="7" xfId="0" applyFont="1" applyFill="1" applyBorder="1" applyAlignment="1">
      <alignment horizontal="center" vertical="center" shrinkToFit="1"/>
    </xf>
    <xf numFmtId="0" fontId="3" fillId="7" borderId="75" xfId="0" applyFont="1" applyFill="1" applyBorder="1" applyAlignment="1">
      <alignment horizontal="center" vertical="center" shrinkToFit="1"/>
    </xf>
    <xf numFmtId="0" fontId="3" fillId="7" borderId="76" xfId="0" applyFont="1" applyFill="1" applyBorder="1" applyAlignment="1">
      <alignment horizontal="center" vertical="center" shrinkToFit="1"/>
    </xf>
    <xf numFmtId="0" fontId="3" fillId="7" borderId="80" xfId="0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center" vertical="center" shrinkToFit="1"/>
    </xf>
    <xf numFmtId="0" fontId="3" fillId="7" borderId="71" xfId="0" applyFont="1" applyFill="1" applyBorder="1" applyAlignment="1">
      <alignment horizontal="center" vertical="center" shrinkToFit="1"/>
    </xf>
    <xf numFmtId="0" fontId="3" fillId="7" borderId="72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178" fontId="2" fillId="6" borderId="36" xfId="0" applyNumberFormat="1" applyFont="1" applyFill="1" applyBorder="1" applyAlignment="1">
      <alignment horizontal="right" vertical="center"/>
    </xf>
    <xf numFmtId="178" fontId="2" fillId="6" borderId="37" xfId="0" applyNumberFormat="1" applyFont="1" applyFill="1" applyBorder="1" applyAlignment="1">
      <alignment horizontal="right" vertical="center"/>
    </xf>
    <xf numFmtId="0" fontId="9" fillId="3" borderId="35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 indent="1" shrinkToFit="1"/>
    </xf>
    <xf numFmtId="0" fontId="8" fillId="0" borderId="20" xfId="0" applyFont="1" applyBorder="1" applyAlignment="1">
      <alignment horizontal="left" vertical="center" wrapText="1" indent="1" shrinkToFit="1"/>
    </xf>
    <xf numFmtId="0" fontId="8" fillId="0" borderId="22" xfId="0" applyFont="1" applyBorder="1" applyAlignment="1">
      <alignment horizontal="left" vertical="center" wrapText="1" indent="1" shrinkToFit="1"/>
    </xf>
    <xf numFmtId="0" fontId="8" fillId="0" borderId="23" xfId="0" applyFont="1" applyBorder="1" applyAlignment="1">
      <alignment horizontal="left" vertical="center" wrapText="1" indent="1" shrinkToFit="1"/>
    </xf>
    <xf numFmtId="0" fontId="7" fillId="0" borderId="3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14" fontId="8" fillId="0" borderId="27" xfId="0" applyNumberFormat="1" applyFont="1" applyBorder="1" applyAlignment="1">
      <alignment horizontal="center" vertical="center" shrinkToFit="1"/>
    </xf>
    <xf numFmtId="14" fontId="8" fillId="0" borderId="28" xfId="0" applyNumberFormat="1" applyFont="1" applyBorder="1" applyAlignment="1">
      <alignment horizontal="center" vertical="center" shrinkToFit="1"/>
    </xf>
    <xf numFmtId="14" fontId="8" fillId="0" borderId="30" xfId="0" applyNumberFormat="1" applyFont="1" applyBorder="1" applyAlignment="1">
      <alignment horizontal="center" vertical="center" shrinkToFit="1"/>
    </xf>
    <xf numFmtId="14" fontId="8" fillId="0" borderId="0" xfId="0" applyNumberFormat="1" applyFont="1" applyAlignment="1">
      <alignment horizontal="center" vertical="center" shrinkToFit="1"/>
    </xf>
    <xf numFmtId="177" fontId="8" fillId="0" borderId="28" xfId="0" applyNumberFormat="1" applyFont="1" applyBorder="1" applyAlignment="1">
      <alignment horizontal="center" vertical="center" shrinkToFit="1"/>
    </xf>
    <xf numFmtId="177" fontId="8" fillId="0" borderId="29" xfId="0" applyNumberFormat="1" applyFont="1" applyBorder="1" applyAlignment="1">
      <alignment horizontal="center" vertical="center" shrinkToFit="1"/>
    </xf>
    <xf numFmtId="177" fontId="8" fillId="0" borderId="0" xfId="0" applyNumberFormat="1" applyFont="1" applyAlignment="1">
      <alignment horizontal="center" vertical="center" shrinkToFit="1"/>
    </xf>
    <xf numFmtId="177" fontId="8" fillId="0" borderId="31" xfId="0" applyNumberFormat="1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14" fontId="8" fillId="0" borderId="32" xfId="0" applyNumberFormat="1" applyFont="1" applyBorder="1" applyAlignment="1">
      <alignment horizontal="center" vertical="center" shrinkToFit="1"/>
    </xf>
    <xf numFmtId="14" fontId="8" fillId="0" borderId="33" xfId="0" applyNumberFormat="1" applyFont="1" applyBorder="1" applyAlignment="1">
      <alignment horizontal="center" vertical="center" shrinkToFit="1"/>
    </xf>
    <xf numFmtId="177" fontId="8" fillId="0" borderId="33" xfId="0" applyNumberFormat="1" applyFont="1" applyBorder="1" applyAlignment="1">
      <alignment horizontal="center" vertical="center" shrinkToFit="1"/>
    </xf>
    <xf numFmtId="177" fontId="8" fillId="0" borderId="34" xfId="0" applyNumberFormat="1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7" fillId="6" borderId="19" xfId="0" applyFont="1" applyFill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shrinkToFit="1"/>
    </xf>
    <xf numFmtId="0" fontId="7" fillId="6" borderId="16" xfId="0" applyFont="1" applyFill="1" applyBorder="1" applyAlignment="1">
      <alignment horizontal="center" vertical="center" shrinkToFit="1"/>
    </xf>
    <xf numFmtId="14" fontId="8" fillId="0" borderId="16" xfId="0" applyNumberFormat="1" applyFont="1" applyBorder="1" applyAlignment="1">
      <alignment horizontal="center" vertical="center" shrinkToFit="1"/>
    </xf>
    <xf numFmtId="14" fontId="8" fillId="0" borderId="17" xfId="0" applyNumberFormat="1" applyFont="1" applyBorder="1" applyAlignment="1">
      <alignment horizontal="center" vertical="center" shrinkToFit="1"/>
    </xf>
    <xf numFmtId="14" fontId="8" fillId="0" borderId="19" xfId="0" applyNumberFormat="1" applyFont="1" applyBorder="1" applyAlignment="1">
      <alignment horizontal="center" vertical="center" shrinkToFit="1"/>
    </xf>
    <xf numFmtId="14" fontId="8" fillId="0" borderId="20" xfId="0" applyNumberFormat="1" applyFont="1" applyBorder="1" applyAlignment="1">
      <alignment horizontal="center" vertical="center" shrinkToFit="1"/>
    </xf>
    <xf numFmtId="0" fontId="21" fillId="0" borderId="94" xfId="1" applyFont="1" applyBorder="1" applyAlignment="1">
      <alignment horizontal="left" vertical="center" indent="1"/>
    </xf>
    <xf numFmtId="0" fontId="19" fillId="9" borderId="84" xfId="0" applyFont="1" applyFill="1" applyBorder="1" applyAlignment="1">
      <alignment horizontal="center" vertical="center"/>
    </xf>
    <xf numFmtId="0" fontId="19" fillId="9" borderId="85" xfId="0" applyFont="1" applyFill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176" fontId="23" fillId="5" borderId="102" xfId="0" applyNumberFormat="1" applyFont="1" applyFill="1" applyBorder="1" applyAlignment="1">
      <alignment horizontal="left" vertical="center"/>
    </xf>
    <xf numFmtId="176" fontId="23" fillId="5" borderId="103" xfId="0" applyNumberFormat="1" applyFont="1" applyFill="1" applyBorder="1" applyAlignment="1">
      <alignment horizontal="left" vertical="center"/>
    </xf>
    <xf numFmtId="176" fontId="23" fillId="5" borderId="104" xfId="0" applyNumberFormat="1" applyFont="1" applyFill="1" applyBorder="1" applyAlignment="1">
      <alignment horizontal="left" vertical="center"/>
    </xf>
    <xf numFmtId="176" fontId="23" fillId="5" borderId="105" xfId="0" applyNumberFormat="1" applyFont="1" applyFill="1" applyBorder="1" applyAlignment="1">
      <alignment horizontal="left" vertical="center"/>
    </xf>
    <xf numFmtId="3" fontId="4" fillId="4" borderId="96" xfId="0" applyNumberFormat="1" applyFont="1" applyFill="1" applyBorder="1" applyAlignment="1">
      <alignment horizontal="center" vertical="center"/>
    </xf>
    <xf numFmtId="3" fontId="4" fillId="4" borderId="4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3" fontId="4" fillId="4" borderId="97" xfId="0" applyNumberFormat="1" applyFont="1" applyFill="1" applyBorder="1" applyAlignment="1">
      <alignment horizontal="center" vertical="center"/>
    </xf>
    <xf numFmtId="3" fontId="4" fillId="4" borderId="99" xfId="0" applyNumberFormat="1" applyFont="1" applyFill="1" applyBorder="1" applyAlignment="1">
      <alignment horizontal="center" vertical="center"/>
    </xf>
    <xf numFmtId="3" fontId="4" fillId="4" borderId="98" xfId="0" applyNumberFormat="1" applyFont="1" applyFill="1" applyBorder="1" applyAlignment="1">
      <alignment horizontal="center" vertical="center"/>
    </xf>
    <xf numFmtId="3" fontId="4" fillId="4" borderId="100" xfId="0" applyNumberFormat="1" applyFont="1" applyFill="1" applyBorder="1" applyAlignment="1">
      <alignment horizontal="center" vertical="center"/>
    </xf>
    <xf numFmtId="3" fontId="4" fillId="4" borderId="101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969696"/>
      <rgbColor rgb="0099CC66"/>
      <rgbColor rgb="00996699"/>
      <rgbColor rgb="003399CC"/>
      <rgbColor rgb="00FF9933"/>
      <rgbColor rgb="0099CCCC"/>
      <rgbColor rgb="00CC9999"/>
      <rgbColor rgb="00CCCC99"/>
      <rgbColor rgb="00CC99CC"/>
      <rgbColor rgb="00336699"/>
      <rgbColor rgb="00993333"/>
      <rgbColor rgb="00999933"/>
      <rgbColor rgb="00666699"/>
      <rgbColor rgb="00339999"/>
      <rgbColor rgb="00CC6633"/>
      <rgbColor rgb="006699CC"/>
      <rgbColor rgb="00CC6666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1428C"/>
      <color rgb="FFE7F4FF"/>
      <color rgb="FFEFF8FF"/>
      <color rgb="FF7BACD7"/>
      <color rgb="FF2C4160"/>
      <color rgb="FFFE8081"/>
      <color rgb="FF99CC00"/>
      <color rgb="FF6AAED3"/>
      <color rgb="FFFFFFCC"/>
      <color rgb="FFFFD9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Lines="17" dropStyle="combo" dx="22" fmlaLink="h_data!$E$2" fmlaRange="h_data!$E$3:$E$20" noThreeD="1" sel="1" val="0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.png"/><Relationship Id="rId18" Type="http://schemas.openxmlformats.org/officeDocument/2006/relationships/image" Target="../media/image14.png"/><Relationship Id="rId26" Type="http://schemas.openxmlformats.org/officeDocument/2006/relationships/image" Target="../media/image22.png"/><Relationship Id="rId39" Type="http://schemas.openxmlformats.org/officeDocument/2006/relationships/image" Target="../media/image35.png"/><Relationship Id="rId21" Type="http://schemas.openxmlformats.org/officeDocument/2006/relationships/image" Target="../media/image17.png"/><Relationship Id="rId34" Type="http://schemas.openxmlformats.org/officeDocument/2006/relationships/image" Target="../media/image30.png"/><Relationship Id="rId42" Type="http://schemas.openxmlformats.org/officeDocument/2006/relationships/image" Target="../media/image38.png"/><Relationship Id="rId47" Type="http://schemas.openxmlformats.org/officeDocument/2006/relationships/image" Target="../media/image43.png"/><Relationship Id="rId50" Type="http://schemas.openxmlformats.org/officeDocument/2006/relationships/image" Target="../media/image45.png"/><Relationship Id="rId7" Type="http://schemas.openxmlformats.org/officeDocument/2006/relationships/image" Target="../media/image5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12.png"/><Relationship Id="rId29" Type="http://schemas.openxmlformats.org/officeDocument/2006/relationships/image" Target="../media/image25.png"/><Relationship Id="rId11" Type="http://schemas.openxmlformats.org/officeDocument/2006/relationships/hyperlink" Target="http://excel.bizforms.co.kr/image/Excel%20Macro%20Security%20AutoSet.exe" TargetMode="External"/><Relationship Id="rId24" Type="http://schemas.openxmlformats.org/officeDocument/2006/relationships/image" Target="../media/image20.png"/><Relationship Id="rId32" Type="http://schemas.openxmlformats.org/officeDocument/2006/relationships/image" Target="../media/image28.png"/><Relationship Id="rId37" Type="http://schemas.openxmlformats.org/officeDocument/2006/relationships/image" Target="../media/image33.png"/><Relationship Id="rId40" Type="http://schemas.openxmlformats.org/officeDocument/2006/relationships/image" Target="../media/image36.png"/><Relationship Id="rId45" Type="http://schemas.openxmlformats.org/officeDocument/2006/relationships/image" Target="../media/image41.png"/><Relationship Id="rId5" Type="http://schemas.openxmlformats.org/officeDocument/2006/relationships/image" Target="../media/image3.png"/><Relationship Id="rId15" Type="http://schemas.openxmlformats.org/officeDocument/2006/relationships/image" Target="../media/image11.png"/><Relationship Id="rId23" Type="http://schemas.openxmlformats.org/officeDocument/2006/relationships/image" Target="../media/image19.png"/><Relationship Id="rId28" Type="http://schemas.openxmlformats.org/officeDocument/2006/relationships/image" Target="../media/image24.png"/><Relationship Id="rId36" Type="http://schemas.openxmlformats.org/officeDocument/2006/relationships/image" Target="../media/image32.png"/><Relationship Id="rId49" Type="http://schemas.openxmlformats.org/officeDocument/2006/relationships/hyperlink" Target="http://excel.bizforms.co.kr/form/form_view/form_3572.asp" TargetMode="External"/><Relationship Id="rId10" Type="http://schemas.openxmlformats.org/officeDocument/2006/relationships/image" Target="../media/image7.png"/><Relationship Id="rId19" Type="http://schemas.openxmlformats.org/officeDocument/2006/relationships/image" Target="../media/image15.png"/><Relationship Id="rId31" Type="http://schemas.openxmlformats.org/officeDocument/2006/relationships/image" Target="../media/image27.jpeg"/><Relationship Id="rId44" Type="http://schemas.openxmlformats.org/officeDocument/2006/relationships/image" Target="../media/image4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10.png"/><Relationship Id="rId22" Type="http://schemas.openxmlformats.org/officeDocument/2006/relationships/image" Target="../media/image18.png"/><Relationship Id="rId27" Type="http://schemas.openxmlformats.org/officeDocument/2006/relationships/image" Target="../media/image23.png"/><Relationship Id="rId30" Type="http://schemas.openxmlformats.org/officeDocument/2006/relationships/image" Target="../media/image26.png"/><Relationship Id="rId35" Type="http://schemas.openxmlformats.org/officeDocument/2006/relationships/image" Target="../media/image31.png"/><Relationship Id="rId43" Type="http://schemas.openxmlformats.org/officeDocument/2006/relationships/image" Target="../media/image39.png"/><Relationship Id="rId48" Type="http://schemas.openxmlformats.org/officeDocument/2006/relationships/image" Target="../media/image44.png"/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12" Type="http://schemas.openxmlformats.org/officeDocument/2006/relationships/image" Target="../media/image8.png"/><Relationship Id="rId17" Type="http://schemas.openxmlformats.org/officeDocument/2006/relationships/image" Target="../media/image13.png"/><Relationship Id="rId25" Type="http://schemas.openxmlformats.org/officeDocument/2006/relationships/image" Target="../media/image21.png"/><Relationship Id="rId33" Type="http://schemas.openxmlformats.org/officeDocument/2006/relationships/image" Target="../media/image29.png"/><Relationship Id="rId38" Type="http://schemas.openxmlformats.org/officeDocument/2006/relationships/image" Target="../media/image34.png"/><Relationship Id="rId46" Type="http://schemas.openxmlformats.org/officeDocument/2006/relationships/image" Target="../media/image42.png"/><Relationship Id="rId20" Type="http://schemas.openxmlformats.org/officeDocument/2006/relationships/image" Target="../media/image16.png"/><Relationship Id="rId41" Type="http://schemas.openxmlformats.org/officeDocument/2006/relationships/image" Target="../media/image37.png"/><Relationship Id="rId1" Type="http://schemas.openxmlformats.org/officeDocument/2006/relationships/image" Target="../media/image1.png"/><Relationship Id="rId6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5.png"/><Relationship Id="rId5" Type="http://schemas.openxmlformats.org/officeDocument/2006/relationships/image" Target="../media/image3.png"/><Relationship Id="rId10" Type="http://schemas.openxmlformats.org/officeDocument/2006/relationships/hyperlink" Target="http://excel.bizforms.co.kr/form/form_view/form_3557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13" Type="http://schemas.openxmlformats.org/officeDocument/2006/relationships/image" Target="../media/image6.png"/><Relationship Id="rId3" Type="http://schemas.openxmlformats.org/officeDocument/2006/relationships/image" Target="../media/image48.png"/><Relationship Id="rId7" Type="http://schemas.openxmlformats.org/officeDocument/2006/relationships/image" Target="../media/image2.png"/><Relationship Id="rId12" Type="http://schemas.openxmlformats.org/officeDocument/2006/relationships/hyperlink" Target="http://excel.bizforms.co.kr/application/list.asp" TargetMode="External"/><Relationship Id="rId2" Type="http://schemas.openxmlformats.org/officeDocument/2006/relationships/image" Target="../media/image47.png"/><Relationship Id="rId1" Type="http://schemas.openxmlformats.org/officeDocument/2006/relationships/image" Target="../media/image46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image" Target="../media/image5.png"/><Relationship Id="rId5" Type="http://schemas.openxmlformats.org/officeDocument/2006/relationships/image" Target="../media/image1.png"/><Relationship Id="rId15" Type="http://schemas.openxmlformats.org/officeDocument/2006/relationships/image" Target="../media/image45.png"/><Relationship Id="rId10" Type="http://schemas.openxmlformats.org/officeDocument/2006/relationships/image" Target="../media/image4.png"/><Relationship Id="rId4" Type="http://schemas.openxmlformats.org/officeDocument/2006/relationships/image" Target="../media/image49.png"/><Relationship Id="rId9" Type="http://schemas.openxmlformats.org/officeDocument/2006/relationships/image" Target="../media/image3.png"/><Relationship Id="rId14" Type="http://schemas.openxmlformats.org/officeDocument/2006/relationships/hyperlink" Target="http://excel.bizforms.co.kr/form/form_view/form_3557.asp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unsel/index.asp" TargetMode="External"/><Relationship Id="rId13" Type="http://schemas.openxmlformats.org/officeDocument/2006/relationships/image" Target="../media/image5.png"/><Relationship Id="rId3" Type="http://schemas.openxmlformats.org/officeDocument/2006/relationships/image" Target="../media/image52.png"/><Relationship Id="rId7" Type="http://schemas.openxmlformats.org/officeDocument/2006/relationships/image" Target="../media/image1.png"/><Relationship Id="rId12" Type="http://schemas.openxmlformats.org/officeDocument/2006/relationships/image" Target="../media/image4.png"/><Relationship Id="rId17" Type="http://schemas.openxmlformats.org/officeDocument/2006/relationships/image" Target="../media/image45.png"/><Relationship Id="rId2" Type="http://schemas.openxmlformats.org/officeDocument/2006/relationships/image" Target="../media/image51.png"/><Relationship Id="rId16" Type="http://schemas.openxmlformats.org/officeDocument/2006/relationships/hyperlink" Target="http://excel.bizforms.co.kr/form/form_view/form_3557.asp" TargetMode="External"/><Relationship Id="rId1" Type="http://schemas.openxmlformats.org/officeDocument/2006/relationships/image" Target="../media/image50.png"/><Relationship Id="rId6" Type="http://schemas.openxmlformats.org/officeDocument/2006/relationships/image" Target="../media/image55.png"/><Relationship Id="rId11" Type="http://schemas.openxmlformats.org/officeDocument/2006/relationships/image" Target="../media/image3.png"/><Relationship Id="rId5" Type="http://schemas.openxmlformats.org/officeDocument/2006/relationships/image" Target="../media/image54.png"/><Relationship Id="rId15" Type="http://schemas.openxmlformats.org/officeDocument/2006/relationships/image" Target="../media/image6.png"/><Relationship Id="rId10" Type="http://schemas.openxmlformats.org/officeDocument/2006/relationships/hyperlink" Target="http://excel.bizforms.co.kr/contents/index.asp" TargetMode="External"/><Relationship Id="rId4" Type="http://schemas.openxmlformats.org/officeDocument/2006/relationships/image" Target="../media/image53.png"/><Relationship Id="rId9" Type="http://schemas.openxmlformats.org/officeDocument/2006/relationships/image" Target="../media/image2.png"/><Relationship Id="rId14" Type="http://schemas.openxmlformats.org/officeDocument/2006/relationships/hyperlink" Target="http://excel.bizforms.co.kr/application/list.asp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13" Type="http://schemas.openxmlformats.org/officeDocument/2006/relationships/image" Target="../media/image6.png"/><Relationship Id="rId3" Type="http://schemas.openxmlformats.org/officeDocument/2006/relationships/image" Target="../media/image57.png"/><Relationship Id="rId7" Type="http://schemas.openxmlformats.org/officeDocument/2006/relationships/image" Target="../media/image2.png"/><Relationship Id="rId12" Type="http://schemas.openxmlformats.org/officeDocument/2006/relationships/hyperlink" Target="http://excel.bizforms.co.kr/application/list.asp" TargetMode="External"/><Relationship Id="rId2" Type="http://schemas.openxmlformats.org/officeDocument/2006/relationships/image" Target="../media/image56.png"/><Relationship Id="rId1" Type="http://schemas.openxmlformats.org/officeDocument/2006/relationships/image" Target="../media/image52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image" Target="../media/image5.png"/><Relationship Id="rId5" Type="http://schemas.openxmlformats.org/officeDocument/2006/relationships/image" Target="../media/image1.png"/><Relationship Id="rId15" Type="http://schemas.openxmlformats.org/officeDocument/2006/relationships/image" Target="../media/image45.png"/><Relationship Id="rId10" Type="http://schemas.openxmlformats.org/officeDocument/2006/relationships/image" Target="../media/image4.png"/><Relationship Id="rId4" Type="http://schemas.openxmlformats.org/officeDocument/2006/relationships/image" Target="../media/image58.png"/><Relationship Id="rId9" Type="http://schemas.openxmlformats.org/officeDocument/2006/relationships/image" Target="../media/image3.png"/><Relationship Id="rId14" Type="http://schemas.openxmlformats.org/officeDocument/2006/relationships/hyperlink" Target="http://excel.bizforms.co.kr/form/form_view/form_3557.asp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13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58.png"/><Relationship Id="rId7" Type="http://schemas.openxmlformats.org/officeDocument/2006/relationships/hyperlink" Target="http://excel.bizforms.co.kr/counsel/index.asp" TargetMode="External"/><Relationship Id="rId12" Type="http://schemas.openxmlformats.org/officeDocument/2006/relationships/image" Target="../media/image5.png"/><Relationship Id="rId2" Type="http://schemas.openxmlformats.org/officeDocument/2006/relationships/image" Target="../media/image57.png"/><Relationship Id="rId16" Type="http://schemas.openxmlformats.org/officeDocument/2006/relationships/image" Target="../media/image45.png"/><Relationship Id="rId1" Type="http://schemas.openxmlformats.org/officeDocument/2006/relationships/image" Target="../media/image56.png"/><Relationship Id="rId6" Type="http://schemas.openxmlformats.org/officeDocument/2006/relationships/image" Target="../media/image1.png"/><Relationship Id="rId11" Type="http://schemas.openxmlformats.org/officeDocument/2006/relationships/image" Target="../media/image4.png"/><Relationship Id="rId5" Type="http://schemas.openxmlformats.org/officeDocument/2006/relationships/image" Target="../media/image59.png"/><Relationship Id="rId15" Type="http://schemas.openxmlformats.org/officeDocument/2006/relationships/hyperlink" Target="http://excel.bizforms.co.kr/form/form_view/form_3557.asp" TargetMode="External"/><Relationship Id="rId10" Type="http://schemas.openxmlformats.org/officeDocument/2006/relationships/image" Target="../media/image3.png"/><Relationship Id="rId4" Type="http://schemas.openxmlformats.org/officeDocument/2006/relationships/image" Target="../media/image52.png"/><Relationship Id="rId9" Type="http://schemas.openxmlformats.org/officeDocument/2006/relationships/hyperlink" Target="http://excel.bizforms.co.kr/contents/index.asp" TargetMode="External"/><Relationship Id="rId1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13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58.png"/><Relationship Id="rId7" Type="http://schemas.openxmlformats.org/officeDocument/2006/relationships/hyperlink" Target="http://excel.bizforms.co.kr/counsel/index.asp" TargetMode="External"/><Relationship Id="rId12" Type="http://schemas.openxmlformats.org/officeDocument/2006/relationships/image" Target="../media/image5.png"/><Relationship Id="rId2" Type="http://schemas.openxmlformats.org/officeDocument/2006/relationships/image" Target="../media/image57.png"/><Relationship Id="rId16" Type="http://schemas.openxmlformats.org/officeDocument/2006/relationships/image" Target="../media/image45.png"/><Relationship Id="rId1" Type="http://schemas.openxmlformats.org/officeDocument/2006/relationships/image" Target="../media/image56.png"/><Relationship Id="rId6" Type="http://schemas.openxmlformats.org/officeDocument/2006/relationships/image" Target="../media/image1.png"/><Relationship Id="rId11" Type="http://schemas.openxmlformats.org/officeDocument/2006/relationships/image" Target="../media/image4.png"/><Relationship Id="rId5" Type="http://schemas.openxmlformats.org/officeDocument/2006/relationships/image" Target="../media/image59.png"/><Relationship Id="rId15" Type="http://schemas.openxmlformats.org/officeDocument/2006/relationships/hyperlink" Target="http://excel.bizforms.co.kr/form/form_view/form_3557.asp" TargetMode="External"/><Relationship Id="rId10" Type="http://schemas.openxmlformats.org/officeDocument/2006/relationships/image" Target="../media/image3.png"/><Relationship Id="rId4" Type="http://schemas.openxmlformats.org/officeDocument/2006/relationships/image" Target="../media/image52.png"/><Relationship Id="rId9" Type="http://schemas.openxmlformats.org/officeDocument/2006/relationships/hyperlink" Target="http://excel.bizforms.co.kr/contents/index.asp" TargetMode="External"/><Relationship Id="rId14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13" Type="http://schemas.openxmlformats.org/officeDocument/2006/relationships/image" Target="../media/image6.png"/><Relationship Id="rId3" Type="http://schemas.openxmlformats.org/officeDocument/2006/relationships/image" Target="../media/image58.png"/><Relationship Id="rId7" Type="http://schemas.openxmlformats.org/officeDocument/2006/relationships/image" Target="../media/image2.png"/><Relationship Id="rId12" Type="http://schemas.openxmlformats.org/officeDocument/2006/relationships/hyperlink" Target="http://excel.bizforms.co.kr/application/list.asp" TargetMode="External"/><Relationship Id="rId2" Type="http://schemas.openxmlformats.org/officeDocument/2006/relationships/image" Target="../media/image57.png"/><Relationship Id="rId1" Type="http://schemas.openxmlformats.org/officeDocument/2006/relationships/image" Target="../media/image56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image" Target="../media/image5.png"/><Relationship Id="rId5" Type="http://schemas.openxmlformats.org/officeDocument/2006/relationships/image" Target="../media/image1.png"/><Relationship Id="rId15" Type="http://schemas.openxmlformats.org/officeDocument/2006/relationships/image" Target="../media/image45.png"/><Relationship Id="rId10" Type="http://schemas.openxmlformats.org/officeDocument/2006/relationships/image" Target="../media/image4.png"/><Relationship Id="rId4" Type="http://schemas.openxmlformats.org/officeDocument/2006/relationships/image" Target="../media/image52.png"/><Relationship Id="rId9" Type="http://schemas.openxmlformats.org/officeDocument/2006/relationships/image" Target="../media/image3.png"/><Relationship Id="rId14" Type="http://schemas.openxmlformats.org/officeDocument/2006/relationships/hyperlink" Target="http://excel.bizforms.co.kr/form/form_view/form_3557.asp" TargetMode="Externa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hyperlink" Target="http://excel.bizforms.co.kr/form/form_view/form_3557.asp" TargetMode="External"/><Relationship Id="rId3" Type="http://schemas.openxmlformats.org/officeDocument/2006/relationships/image" Target="../media/image61.png"/><Relationship Id="rId7" Type="http://schemas.openxmlformats.org/officeDocument/2006/relationships/hyperlink" Target="http://excel.bizforms.co.kr/contents/index.asp" TargetMode="External"/><Relationship Id="rId12" Type="http://schemas.openxmlformats.org/officeDocument/2006/relationships/image" Target="../media/image6.png"/><Relationship Id="rId2" Type="http://schemas.openxmlformats.org/officeDocument/2006/relationships/image" Target="../media/image60.png"/><Relationship Id="rId1" Type="http://schemas.openxmlformats.org/officeDocument/2006/relationships/image" Target="../media/image48.png"/><Relationship Id="rId6" Type="http://schemas.openxmlformats.org/officeDocument/2006/relationships/image" Target="../media/image2.png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hyperlink" Target="http://excel.bizforms.co.kr/counsel/index.asp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1.png"/><Relationship Id="rId9" Type="http://schemas.openxmlformats.org/officeDocument/2006/relationships/image" Target="../media/image4.png"/><Relationship Id="rId14" Type="http://schemas.openxmlformats.org/officeDocument/2006/relationships/image" Target="../media/image4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hyperlink" Target="http://excel.bizforms.co.kr/form/form_view/form_3557.asp" TargetMode="External"/><Relationship Id="rId3" Type="http://schemas.openxmlformats.org/officeDocument/2006/relationships/image" Target="../media/image58.png"/><Relationship Id="rId7" Type="http://schemas.openxmlformats.org/officeDocument/2006/relationships/hyperlink" Target="http://excel.bizforms.co.kr/contents/index.asp" TargetMode="External"/><Relationship Id="rId12" Type="http://schemas.openxmlformats.org/officeDocument/2006/relationships/image" Target="../media/image6.png"/><Relationship Id="rId2" Type="http://schemas.openxmlformats.org/officeDocument/2006/relationships/image" Target="../media/image57.png"/><Relationship Id="rId1" Type="http://schemas.openxmlformats.org/officeDocument/2006/relationships/image" Target="../media/image56.png"/><Relationship Id="rId6" Type="http://schemas.openxmlformats.org/officeDocument/2006/relationships/image" Target="../media/image2.png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hyperlink" Target="http://excel.bizforms.co.kr/counsel/index.asp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1.png"/><Relationship Id="rId9" Type="http://schemas.openxmlformats.org/officeDocument/2006/relationships/image" Target="../media/image4.png"/><Relationship Id="rId14" Type="http://schemas.openxmlformats.org/officeDocument/2006/relationships/image" Target="../media/image4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5.png"/><Relationship Id="rId5" Type="http://schemas.openxmlformats.org/officeDocument/2006/relationships/image" Target="../media/image3.png"/><Relationship Id="rId10" Type="http://schemas.openxmlformats.org/officeDocument/2006/relationships/hyperlink" Target="http://excel.bizforms.co.kr/form/form_view/form_3557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5.png"/><Relationship Id="rId5" Type="http://schemas.openxmlformats.org/officeDocument/2006/relationships/image" Target="../media/image3.png"/><Relationship Id="rId10" Type="http://schemas.openxmlformats.org/officeDocument/2006/relationships/hyperlink" Target="http://excel.bizforms.co.kr/form/form_view/form_3557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66</xdr:col>
      <xdr:colOff>180975</xdr:colOff>
      <xdr:row>4</xdr:row>
      <xdr:rowOff>22646</xdr:rowOff>
    </xdr:to>
    <xdr:grpSp>
      <xdr:nvGrpSpPr>
        <xdr:cNvPr id="151" name="그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73" name="그림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4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" name="Line 6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9" name="Picture 68" descr="서식사용설명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21" name="Line 22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8" name="Picture 67" descr="검색버튼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7" name="AutoShape 79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18" name="Text Box 80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11" name="AutoShape 73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26" name="AutoShape 74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28" name="AutoShape 74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30" name="AutoShape 74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31" name="Text Box 77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32" name="AutoShape 74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33" name="Text Box 77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49" name="AutoShape 74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50" name="Text Box 77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209" name="AutoShape 74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210" name="Text Box 77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12" name="AutoShape 74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24" name="그림 23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 editAs="absolute">
    <xdr:from>
      <xdr:col>46</xdr:col>
      <xdr:colOff>142875</xdr:colOff>
      <xdr:row>8</xdr:row>
      <xdr:rowOff>114300</xdr:rowOff>
    </xdr:from>
    <xdr:to>
      <xdr:col>64</xdr:col>
      <xdr:colOff>9525</xdr:colOff>
      <xdr:row>18</xdr:row>
      <xdr:rowOff>19050</xdr:rowOff>
    </xdr:to>
    <xdr:grpSp>
      <xdr:nvGrpSpPr>
        <xdr:cNvPr id="34" name="Group 20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pSpPr>
          <a:grpSpLocks/>
        </xdr:cNvGrpSpPr>
      </xdr:nvGrpSpPr>
      <xdr:grpSpPr bwMode="auto">
        <a:xfrm>
          <a:off x="9344025" y="2095500"/>
          <a:ext cx="3467100" cy="2381250"/>
          <a:chOff x="1003" y="169"/>
          <a:chExt cx="364" cy="250"/>
        </a:xfrm>
      </xdr:grpSpPr>
      <xdr:pic>
        <xdr:nvPicPr>
          <xdr:cNvPr id="35" name="Picture 209" descr="매크로팝업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03" y="169"/>
            <a:ext cx="364" cy="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" name="Picture 210" descr="매크로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00" y="346"/>
            <a:ext cx="147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55</xdr:col>
      <xdr:colOff>142875</xdr:colOff>
      <xdr:row>2</xdr:row>
      <xdr:rowOff>133350</xdr:rowOff>
    </xdr:from>
    <xdr:to>
      <xdr:col>62</xdr:col>
      <xdr:colOff>47625</xdr:colOff>
      <xdr:row>3</xdr:row>
      <xdr:rowOff>123825</xdr:rowOff>
    </xdr:to>
    <xdr:sp macro="" textlink="" fLocksText="0">
      <xdr:nvSpPr>
        <xdr:cNvPr id="23" name="Text Box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46</xdr:col>
      <xdr:colOff>190500</xdr:colOff>
      <xdr:row>392</xdr:row>
      <xdr:rowOff>228600</xdr:rowOff>
    </xdr:to>
    <xdr:grpSp>
      <xdr:nvGrpSpPr>
        <xdr:cNvPr id="20" name="그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/>
      </xdr:nvGrpSpPr>
      <xdr:grpSpPr>
        <a:xfrm>
          <a:off x="0" y="1238250"/>
          <a:ext cx="9391650" cy="96069150"/>
          <a:chOff x="0" y="1238250"/>
          <a:chExt cx="9391650" cy="96069150"/>
        </a:xfrm>
      </xdr:grpSpPr>
      <xdr:pic>
        <xdr:nvPicPr>
          <xdr:cNvPr id="48" name="그림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/>
          <a:stretch>
            <a:fillRect/>
          </a:stretch>
        </xdr:blipFill>
        <xdr:spPr>
          <a:xfrm>
            <a:off x="400049" y="79152750"/>
            <a:ext cx="8601075" cy="4267708"/>
          </a:xfrm>
          <a:prstGeom prst="rect">
            <a:avLst/>
          </a:prstGeom>
        </xdr:spPr>
      </xdr:pic>
      <xdr:pic>
        <xdr:nvPicPr>
          <xdr:cNvPr id="46" name="그림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409575" y="69742050"/>
            <a:ext cx="8591550" cy="4262983"/>
          </a:xfrm>
          <a:prstGeom prst="rect">
            <a:avLst/>
          </a:prstGeom>
        </xdr:spPr>
      </xdr:pic>
      <xdr:pic>
        <xdr:nvPicPr>
          <xdr:cNvPr id="45" name="그림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/>
          <a:stretch>
            <a:fillRect/>
          </a:stretch>
        </xdr:blipFill>
        <xdr:spPr>
          <a:xfrm>
            <a:off x="409575" y="61541025"/>
            <a:ext cx="8591550" cy="4262983"/>
          </a:xfrm>
          <a:prstGeom prst="rect">
            <a:avLst/>
          </a:prstGeom>
        </xdr:spPr>
      </xdr:pic>
      <xdr:pic>
        <xdr:nvPicPr>
          <xdr:cNvPr id="40" name="그림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/>
          <a:stretch>
            <a:fillRect/>
          </a:stretch>
        </xdr:blipFill>
        <xdr:spPr>
          <a:xfrm>
            <a:off x="419100" y="52768500"/>
            <a:ext cx="8561656" cy="4248150"/>
          </a:xfrm>
          <a:prstGeom prst="rect">
            <a:avLst/>
          </a:prstGeom>
        </xdr:spPr>
      </xdr:pic>
      <xdr:sp macro="" textlink="">
        <xdr:nvSpPr>
          <xdr:cNvPr id="195" name="Rectangle 33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Arrowheads="1"/>
          </xdr:cNvSpPr>
        </xdr:nvSpPr>
        <xdr:spPr bwMode="auto">
          <a:xfrm>
            <a:off x="409575" y="52758975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8" name="그림 37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/>
          <a:stretch>
            <a:fillRect/>
          </a:stretch>
        </xdr:blipFill>
        <xdr:spPr>
          <a:xfrm>
            <a:off x="419100" y="45967650"/>
            <a:ext cx="8610600" cy="4272435"/>
          </a:xfrm>
          <a:prstGeom prst="rect">
            <a:avLst/>
          </a:prstGeom>
        </xdr:spPr>
      </xdr:pic>
      <xdr:pic>
        <xdr:nvPicPr>
          <xdr:cNvPr id="37" name="그림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/>
          <a:stretch>
            <a:fillRect/>
          </a:stretch>
        </xdr:blipFill>
        <xdr:spPr>
          <a:xfrm>
            <a:off x="409575" y="37538025"/>
            <a:ext cx="8600049" cy="4267200"/>
          </a:xfrm>
          <a:prstGeom prst="rect">
            <a:avLst/>
          </a:prstGeom>
        </xdr:spPr>
      </xdr:pic>
      <xdr:pic>
        <xdr:nvPicPr>
          <xdr:cNvPr id="185" name="그림 184">
            <a:extLst>
              <a:ext uri="{FF2B5EF4-FFF2-40B4-BE49-F238E27FC236}">
                <a16:creationId xmlns:a16="http://schemas.microsoft.com/office/drawing/2014/main" id="{00000000-0008-0000-0000-0000B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/>
          <a:stretch>
            <a:fillRect/>
          </a:stretch>
        </xdr:blipFill>
        <xdr:spPr>
          <a:xfrm>
            <a:off x="447675" y="26174700"/>
            <a:ext cx="8553450" cy="4244078"/>
          </a:xfrm>
          <a:prstGeom prst="rect">
            <a:avLst/>
          </a:prstGeom>
        </xdr:spPr>
      </xdr:pic>
      <xdr:sp macro="" textlink="">
        <xdr:nvSpPr>
          <xdr:cNvPr id="347" name="Rectangle 33">
            <a:extLst>
              <a:ext uri="{FF2B5EF4-FFF2-40B4-BE49-F238E27FC236}">
                <a16:creationId xmlns:a16="http://schemas.microsoft.com/office/drawing/2014/main" id="{00000000-0008-0000-0000-00005B01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26136600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" name="그림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/>
          <a:stretch>
            <a:fillRect/>
          </a:stretch>
        </xdr:blipFill>
        <xdr:spPr>
          <a:xfrm>
            <a:off x="419100" y="17992725"/>
            <a:ext cx="8553450" cy="4244078"/>
          </a:xfrm>
          <a:prstGeom prst="rect">
            <a:avLst/>
          </a:prstGeom>
        </xdr:spPr>
      </xdr:pic>
      <xdr:sp macro="" textlink="">
        <xdr:nvSpPr>
          <xdr:cNvPr id="216" name="Rectangle 33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Arrowheads="1"/>
          </xdr:cNvSpPr>
        </xdr:nvSpPr>
        <xdr:spPr bwMode="auto">
          <a:xfrm>
            <a:off x="390525" y="17983199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/>
          <a:stretch>
            <a:fillRect/>
          </a:stretch>
        </xdr:blipFill>
        <xdr:spPr>
          <a:xfrm>
            <a:off x="419100" y="2133600"/>
            <a:ext cx="8600049" cy="4267200"/>
          </a:xfrm>
          <a:prstGeom prst="rect">
            <a:avLst/>
          </a:prstGeom>
        </xdr:spPr>
      </xdr:pic>
      <xdr:sp macro="" textlink="">
        <xdr:nvSpPr>
          <xdr:cNvPr id="221" name="Rectangle 33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SpPr>
            <a:spLocks noChangeArrowheads="1"/>
          </xdr:cNvSpPr>
        </xdr:nvSpPr>
        <xdr:spPr bwMode="auto">
          <a:xfrm>
            <a:off x="371475" y="2124074"/>
            <a:ext cx="8705850" cy="43148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7" name="Text Box 2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12382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218" name="Text Box 24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1276350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회사정보</a:t>
            </a:r>
          </a:p>
        </xdr:txBody>
      </xdr:sp>
      <xdr:sp macro="" textlink="">
        <xdr:nvSpPr>
          <xdr:cNvPr id="219" name="Text Box 25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38275" y="140970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회사정보를 입력하고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222" name="AutoShape 141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14363700"/>
            <a:ext cx="8582025" cy="180975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" name="Rectangle 35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14420849"/>
            <a:ext cx="8162925" cy="15525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입력하기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급여지급 사원에 대한 정보를 항목에 따라 입력할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 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성명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부서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직책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생년월일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연락처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주소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입사일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퇴사일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급여지급은행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계좌번호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비고 등의 항목을 기재할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4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대보험 계산 예외사항 입력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직책이 사장 또는 대표이사일 경우 고용보험 면제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60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세 이상일 경우 국민연금 면제 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※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사원정보내역 입력 시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모두표시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상태에서 입력하셔야 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검색하기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성명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부서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직책을 입력하고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검색하기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 해당 사원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부서별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직책별로 확인할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부서명으로만 검색하면 특정 부서에 대해서만 확인할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모두표시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다시 모든 내역이 표시됩니다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③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정렬하기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각 항목별로 오름차순으로 정렬이 가능합니다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새로고침 버튼을 클릭하면 다시 재정렬할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</xdr:txBody>
      </xdr:sp>
      <xdr:pic>
        <xdr:nvPicPr>
          <xdr:cNvPr id="225" name="그림 224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66800" y="4448175"/>
            <a:ext cx="7295238" cy="20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26" name="Picture 127" descr="그림자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723899" y="2714625"/>
            <a:ext cx="808672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7" name="Picture 127" descr="그림자2">
            <a:extLst>
              <a:ext uri="{FF2B5EF4-FFF2-40B4-BE49-F238E27FC236}">
                <a16:creationId xmlns:a16="http://schemas.microsoft.com/office/drawing/2014/main" id="{00000000-0008-0000-0000-0000E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90599" y="4133850"/>
            <a:ext cx="7410451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29" name="Oval 130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Arrowheads="1"/>
          </xdr:cNvSpPr>
        </xdr:nvSpPr>
        <xdr:spPr bwMode="auto">
          <a:xfrm>
            <a:off x="914400" y="42767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230" name="Line 34">
            <a:extLst>
              <a:ext uri="{FF2B5EF4-FFF2-40B4-BE49-F238E27FC236}">
                <a16:creationId xmlns:a16="http://schemas.microsoft.com/office/drawing/2014/main" id="{00000000-0008-0000-0000-0000E6000000}"/>
              </a:ext>
            </a:extLst>
          </xdr:cNvPr>
          <xdr:cNvSpPr>
            <a:spLocks noChangeShapeType="1"/>
          </xdr:cNvSpPr>
        </xdr:nvSpPr>
        <xdr:spPr bwMode="auto">
          <a:xfrm>
            <a:off x="4000500" y="3390900"/>
            <a:ext cx="0" cy="209550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1" name="Rectangle 35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Arrowheads="1"/>
          </xdr:cNvSpPr>
        </xdr:nvSpPr>
        <xdr:spPr bwMode="auto">
          <a:xfrm>
            <a:off x="2266950" y="3552825"/>
            <a:ext cx="3467100" cy="55245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232" name="Line 34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62575" y="6534150"/>
            <a:ext cx="0" cy="209550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" name="Rectangle 35">
            <a:extLst>
              <a:ext uri="{FF2B5EF4-FFF2-40B4-BE49-F238E27FC236}">
                <a16:creationId xmlns:a16="http://schemas.microsoft.com/office/drawing/2014/main" id="{00000000-0008-0000-0000-0000E9000000}"/>
              </a:ext>
            </a:extLst>
          </xdr:cNvPr>
          <xdr:cNvSpPr>
            <a:spLocks noChangeArrowheads="1"/>
          </xdr:cNvSpPr>
        </xdr:nvSpPr>
        <xdr:spPr bwMode="auto">
          <a:xfrm>
            <a:off x="3629025" y="6696075"/>
            <a:ext cx="3467100" cy="55245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담당자정보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 및 급여관리 담당자정보를 기재할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234" name="Text Box 22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80962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235" name="Text Box 24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8134350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사원정보</a:t>
            </a:r>
          </a:p>
        </xdr:txBody>
      </xdr:sp>
      <xdr:sp macro="" textlink="">
        <xdr:nvSpPr>
          <xdr:cNvPr id="236" name="Text Box 25">
            <a:extLst>
              <a:ext uri="{FF2B5EF4-FFF2-40B4-BE49-F238E27FC236}">
                <a16:creationId xmlns:a16="http://schemas.microsoft.com/office/drawing/2014/main" id="{00000000-0008-0000-0000-0000E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38275" y="826770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부서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직책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입사일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급여통장 등 사원정보를 입력하고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237" name="그림 236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400051" y="9048750"/>
            <a:ext cx="8608571" cy="4271428"/>
          </a:xfrm>
          <a:prstGeom prst="rect">
            <a:avLst/>
          </a:prstGeom>
        </xdr:spPr>
      </xdr:pic>
      <xdr:sp macro="" textlink="">
        <xdr:nvSpPr>
          <xdr:cNvPr id="238" name="Rectangle 33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Arrowheads="1"/>
          </xdr:cNvSpPr>
        </xdr:nvSpPr>
        <xdr:spPr bwMode="auto">
          <a:xfrm>
            <a:off x="371475" y="9039224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39" name="Picture 127" descr="그림자2">
            <a:extLst>
              <a:ext uri="{FF2B5EF4-FFF2-40B4-BE49-F238E27FC236}">
                <a16:creationId xmlns:a16="http://schemas.microsoft.com/office/drawing/2014/main" id="{00000000-0008-0000-0000-0000E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42924" y="11925300"/>
            <a:ext cx="8353426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0" name="그림 239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90550" y="12258675"/>
            <a:ext cx="8323809" cy="167619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41" name="그림 240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162050" y="10306050"/>
            <a:ext cx="5352381" cy="6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42" name="Picture 127" descr="그림자2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09649" y="9991725"/>
            <a:ext cx="5495926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3" name="그림 242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171575" y="11191875"/>
            <a:ext cx="3209524" cy="428571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244" name="Oval 130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Arrowheads="1"/>
          </xdr:cNvSpPr>
        </xdr:nvSpPr>
        <xdr:spPr bwMode="auto">
          <a:xfrm>
            <a:off x="990600" y="110585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245" name="Oval 130">
            <a:extLst>
              <a:ext uri="{FF2B5EF4-FFF2-40B4-BE49-F238E27FC236}">
                <a16:creationId xmlns:a16="http://schemas.microsoft.com/office/drawing/2014/main" id="{00000000-0008-0000-0000-0000F5000000}"/>
              </a:ext>
            </a:extLst>
          </xdr:cNvPr>
          <xdr:cNvSpPr>
            <a:spLocks noChangeArrowheads="1"/>
          </xdr:cNvSpPr>
        </xdr:nvSpPr>
        <xdr:spPr bwMode="auto">
          <a:xfrm>
            <a:off x="990600" y="1012507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246" name="Oval 130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Arrowheads="1"/>
          </xdr:cNvSpPr>
        </xdr:nvSpPr>
        <xdr:spPr bwMode="auto">
          <a:xfrm>
            <a:off x="495300" y="121253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247" name="Text Box 2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1694497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248" name="Text Box 24">
            <a:extLst>
              <a:ext uri="{FF2B5EF4-FFF2-40B4-BE49-F238E27FC236}">
                <a16:creationId xmlns:a16="http://schemas.microsoft.com/office/drawing/2014/main" id="{00000000-0008-0000-0000-0000F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16983075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급여입력</a:t>
            </a:r>
          </a:p>
        </xdr:txBody>
      </xdr:sp>
      <xdr:sp macro="" textlink="">
        <xdr:nvSpPr>
          <xdr:cNvPr id="249" name="Text Box 25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38275" y="1711642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급여내역을 입력하고 월별로 저장할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251" name="Picture 127" descr="그림자2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0624" y="19030950"/>
            <a:ext cx="7096126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53" name="Text Box 2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3666172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254" name="Text Box 24">
            <a:extLst>
              <a:ext uri="{FF2B5EF4-FFF2-40B4-BE49-F238E27FC236}">
                <a16:creationId xmlns:a16="http://schemas.microsoft.com/office/drawing/2014/main" id="{00000000-0008-0000-0000-0000F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36699825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급여대장</a:t>
            </a:r>
          </a:p>
        </xdr:txBody>
      </xdr:sp>
      <xdr:sp macro="" textlink="">
        <xdr:nvSpPr>
          <xdr:cNvPr id="255" name="Text Box 25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38275" y="3683317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저장된 급여내역을 불러울 수 있으며 미리보기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출력하기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파일생성이 가능합니다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257" name="Rectangle 33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SpPr>
            <a:spLocks noChangeArrowheads="1"/>
          </xdr:cNvSpPr>
        </xdr:nvSpPr>
        <xdr:spPr bwMode="auto">
          <a:xfrm>
            <a:off x="371475" y="37509450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5" name="Text Box 2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4506277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sp macro="" textlink="">
        <xdr:nvSpPr>
          <xdr:cNvPr id="266" name="Text Box 24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45100875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급여명세서</a:t>
            </a:r>
          </a:p>
        </xdr:txBody>
      </xdr:sp>
      <xdr:sp macro="" textlink="">
        <xdr:nvSpPr>
          <xdr:cNvPr id="267" name="Text Box 25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7825" y="4523422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개별 또는 전체사원의 급여명세서를 타입별로 출력할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269" name="Rectangle 33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45958125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77" name="Picture 127" descr="그림자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581150" y="47920275"/>
            <a:ext cx="661987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4" name="Text Box 22">
            <a:extLst>
              <a:ext uri="{FF2B5EF4-FFF2-40B4-BE49-F238E27FC236}">
                <a16:creationId xmlns:a16="http://schemas.microsoft.com/office/drawing/2014/main" id="{00000000-0008-0000-0000-00001C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606361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6</a:t>
            </a:r>
          </a:p>
        </xdr:txBody>
      </xdr:sp>
      <xdr:sp macro="" textlink="">
        <xdr:nvSpPr>
          <xdr:cNvPr id="285" name="Text Box 24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60674250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급여입금내역서</a:t>
            </a:r>
          </a:p>
        </xdr:txBody>
      </xdr:sp>
      <xdr:sp macro="" textlink="">
        <xdr:nvSpPr>
          <xdr:cNvPr id="286" name="Text Box 25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76450" y="6080760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지급된 급여에 대한 급여입금내역서를 출력할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288" name="Rectangle 33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Arrowheads="1"/>
          </xdr:cNvSpPr>
        </xdr:nvSpPr>
        <xdr:spPr bwMode="auto">
          <a:xfrm>
            <a:off x="390525" y="61512450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89" name="그림 288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209675" y="63769875"/>
            <a:ext cx="6542857" cy="2466667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91" name="Picture 127" descr="그림자2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52525" y="63426975"/>
            <a:ext cx="661987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97" name="Text Box 22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6880860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7</a:t>
            </a:r>
          </a:p>
        </xdr:txBody>
      </xdr:sp>
      <xdr:sp macro="" textlink="">
        <xdr:nvSpPr>
          <xdr:cNvPr id="298" name="Text Box 24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68846700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급여통계관리</a:t>
            </a:r>
          </a:p>
        </xdr:txBody>
      </xdr:sp>
      <xdr:sp macro="" textlink="">
        <xdr:nvSpPr>
          <xdr:cNvPr id="299" name="Text Box 25">
            <a:extLst>
              <a:ext uri="{FF2B5EF4-FFF2-40B4-BE49-F238E27FC236}">
                <a16:creationId xmlns:a16="http://schemas.microsoft.com/office/drawing/2014/main" id="{00000000-0008-0000-0000-00002B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66900" y="6898005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년도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월별로 급여통계를 확인하고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301" name="Rectangle 33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Arrowheads="1"/>
          </xdr:cNvSpPr>
        </xdr:nvSpPr>
        <xdr:spPr bwMode="auto">
          <a:xfrm>
            <a:off x="381000" y="69732525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03" name="그림 302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23900" y="72570975"/>
            <a:ext cx="7704762" cy="3590476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07" name="Picture 127" descr="그림자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714375" y="72247125"/>
            <a:ext cx="7715249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11" name="AutoShape 141">
            <a:extLst>
              <a:ext uri="{FF2B5EF4-FFF2-40B4-BE49-F238E27FC236}">
                <a16:creationId xmlns:a16="http://schemas.microsoft.com/office/drawing/2014/main" id="{00000000-0008-0000-0000-00003701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76695301"/>
            <a:ext cx="8582025" cy="81915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12" name="Rectangle 35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76771501"/>
            <a:ext cx="8439150" cy="6667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급여검색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급여입력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시트에 저장된 급여내역을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전체검색 및 년도별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월별로 검색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  <a:endParaRPr kumimoji="0" lang="en-US" altLang="ko-KR" sz="3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검색된 급여 내역의 총 급여지급액을 확인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할 수 있며 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월별로 정렬이 가능합니다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년도만 입력하여 검색하면 특정년도에 대해서만 확인할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</xdr:txBody>
      </xdr:sp>
      <xdr:sp macro="" textlink="">
        <xdr:nvSpPr>
          <xdr:cNvPr id="313" name="Text Box 2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782002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8</a:t>
            </a:r>
          </a:p>
        </xdr:txBody>
      </xdr:sp>
      <xdr:sp macro="" textlink="">
        <xdr:nvSpPr>
          <xdr:cNvPr id="314" name="Text Box 24">
            <a:extLst>
              <a:ext uri="{FF2B5EF4-FFF2-40B4-BE49-F238E27FC236}">
                <a16:creationId xmlns:a16="http://schemas.microsoft.com/office/drawing/2014/main" id="{00000000-0008-0000-0000-00003A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78238350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증명서발행</a:t>
            </a:r>
          </a:p>
        </xdr:txBody>
      </xdr:sp>
      <xdr:sp macro="" textlink="">
        <xdr:nvSpPr>
          <xdr:cNvPr id="315" name="Text Box 25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57350" y="7837170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재직증명서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경력증명서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퇴직증명서를 자동으로 출력할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317" name="Rectangle 33">
            <a:extLst>
              <a:ext uri="{FF2B5EF4-FFF2-40B4-BE49-F238E27FC236}">
                <a16:creationId xmlns:a16="http://schemas.microsoft.com/office/drawing/2014/main" id="{00000000-0008-0000-0000-00003D010000}"/>
              </a:ext>
            </a:extLst>
          </xdr:cNvPr>
          <xdr:cNvSpPr>
            <a:spLocks noChangeArrowheads="1"/>
          </xdr:cNvSpPr>
        </xdr:nvSpPr>
        <xdr:spPr bwMode="auto">
          <a:xfrm>
            <a:off x="381000" y="79124175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24" name="Picture 127" descr="그림자2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09676" y="81133950"/>
            <a:ext cx="6677024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27" name="AutoShape 141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86515575"/>
            <a:ext cx="8582025" cy="115252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328" name="Rectangle 35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86591775"/>
            <a:ext cx="8439150" cy="11633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증명서선택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재직증명서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경력증명서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퇴직증명서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로 구분하여 선택할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증명서를 선택 후 사원을 선택하고 용도 및 발행일을 작성하면 자동으로 증명서 내용이 표시됩니다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사원정보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시트에 기재된 정보에 따라 증명서의 항목으로 자동으로 나타며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근무기간이 자동계산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3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급여명세서를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사원별로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pic>
        <xdr:nvPicPr>
          <xdr:cNvPr id="329" name="Picture 167" descr="미리보기_세로bg">
            <a:extLst>
              <a:ext uri="{FF2B5EF4-FFF2-40B4-BE49-F238E27FC236}">
                <a16:creationId xmlns:a16="http://schemas.microsoft.com/office/drawing/2014/main" id="{00000000-0008-0000-0000-000049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0" y="89154000"/>
            <a:ext cx="9391650" cy="8153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30" name="Text Box 22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0975" y="8854440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9</a:t>
            </a:r>
          </a:p>
        </xdr:txBody>
      </xdr:sp>
      <xdr:sp macro="" textlink="">
        <xdr:nvSpPr>
          <xdr:cNvPr id="331" name="Text Box 24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3875" y="88601550"/>
            <a:ext cx="12954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332" name="Text Box 25">
            <a:extLst>
              <a:ext uri="{FF2B5EF4-FFF2-40B4-BE49-F238E27FC236}">
                <a16:creationId xmlns:a16="http://schemas.microsoft.com/office/drawing/2014/main" id="{00000000-0008-0000-0000-00004C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95475" y="8874442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333" name="그림 332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295980" y="90046909"/>
            <a:ext cx="5421050" cy="3823472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34" name="그림 333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217155" y="90883499"/>
            <a:ext cx="2941882" cy="417903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35" name="그림 334">
            <a:extLst>
              <a:ext uri="{FF2B5EF4-FFF2-40B4-BE49-F238E27FC236}">
                <a16:creationId xmlns:a16="http://schemas.microsoft.com/office/drawing/2014/main" id="{00000000-0008-0000-0000-00004F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666875" y="91290967"/>
            <a:ext cx="2927270" cy="4154676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8" name="Picture 127" descr="그림자2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19149" y="28498800"/>
            <a:ext cx="7600951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50" name="그림 349">
            <a:extLst>
              <a:ext uri="{FF2B5EF4-FFF2-40B4-BE49-F238E27FC236}">
                <a16:creationId xmlns:a16="http://schemas.microsoft.com/office/drawing/2014/main" id="{00000000-0008-0000-0000-00005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448550" y="31594425"/>
            <a:ext cx="1695238" cy="141904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51" name="그림 350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76300" y="31584900"/>
            <a:ext cx="6466667" cy="1866667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52" name="Picture 127" descr="그림자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790574" y="31261050"/>
            <a:ext cx="6534151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53" name="Picture 127" descr="그림자2">
            <a:extLst>
              <a:ext uri="{FF2B5EF4-FFF2-40B4-BE49-F238E27FC236}">
                <a16:creationId xmlns:a16="http://schemas.microsoft.com/office/drawing/2014/main" id="{00000000-0008-0000-0000-000061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7419974" y="31261050"/>
            <a:ext cx="172402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55" name="Oval 130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Arrowheads="1"/>
          </xdr:cNvSpPr>
        </xdr:nvSpPr>
        <xdr:spPr bwMode="auto">
          <a:xfrm>
            <a:off x="704850" y="31413450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357" name="AutoShape 141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33918524"/>
            <a:ext cx="8582025" cy="1866902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8" name="Rectangle 35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33994725"/>
            <a:ext cx="8162925" cy="18002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사원선택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성명란을 클릭하시면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사원정보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에 입력된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사원명 순서대로 선택이 가능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사원을 선택하면 왼쪽에 순서 및 부서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직책이 자동으로 표시됩니다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지급내용 입력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과세와 비과세 항목으로 구분하여 급여지급액을 입력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항목명은 예시로 기재되어 있으며 회사에 맞게 수정할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수정된 항목명은 다른 시트에 자동으로 변경됩니다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지급항목 및 공제항목을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추가하거나 삭제할 수 있습니다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 (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최대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20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개 까지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)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3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③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자동계산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급여계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공제항목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(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소득세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주민세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고용보험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국민연금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장기요양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건강보험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),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공제계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차감수령액이 자동계산됩니다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소득세 자동계산을 위해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가족수는 본인포함 반드시 최소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1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명을 입력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하셔야 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경감대상이 있는 경우 체크할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</xdr:txBody>
      </xdr:sp>
      <xdr:sp macro="" textlink="">
        <xdr:nvSpPr>
          <xdr:cNvPr id="359" name="AutoShape 141">
            <a:extLst>
              <a:ext uri="{FF2B5EF4-FFF2-40B4-BE49-F238E27FC236}">
                <a16:creationId xmlns:a16="http://schemas.microsoft.com/office/drawing/2014/main" id="{00000000-0008-0000-0000-00006701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23898224"/>
            <a:ext cx="8582025" cy="1619251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0" name="Rectangle 35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24003000"/>
            <a:ext cx="8162925" cy="15621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급여입력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저장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해당 급여내역에 대한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년도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월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지급일 선택하면 급여내역이 저장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수정을 원하실 경우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저장된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급여내역을 불러와서 수정하기 버튼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을 클릭하시면 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새로작성하시길 원하실 경우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새로작성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 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en-US" altLang="ko-KR" sz="1000" b="1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②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급여검색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기준년도와 기준월을 선택하시면 해당 급여내역이 자동으로 불러와집니다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전체검색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 전체내역이 검색됩니다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해당 급여내역을 선택하고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삭제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 해당 내역이 삭제됩니다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※ 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초기화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 저장된 모든 내역이 지워지니 주의하시기 바랍니다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</xdr:txBody>
      </xdr:sp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/>
          <a:stretch>
            <a:fillRect/>
          </a:stretch>
        </xdr:blipFill>
        <xdr:spPr>
          <a:xfrm>
            <a:off x="790575" y="3048000"/>
            <a:ext cx="8010525" cy="346447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228" name="Oval 130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Arrowheads="1"/>
          </xdr:cNvSpPr>
        </xdr:nvSpPr>
        <xdr:spPr bwMode="auto">
          <a:xfrm>
            <a:off x="619125" y="28289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/>
          <a:stretch>
            <a:fillRect/>
          </a:stretch>
        </xdr:blipFill>
        <xdr:spPr>
          <a:xfrm>
            <a:off x="1228725" y="19364325"/>
            <a:ext cx="7085714" cy="628571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252" name="Oval 130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Arrowheads="1"/>
          </xdr:cNvSpPr>
        </xdr:nvSpPr>
        <xdr:spPr bwMode="auto">
          <a:xfrm>
            <a:off x="1057275" y="192119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9" name="그림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/>
          <a:stretch>
            <a:fillRect/>
          </a:stretch>
        </xdr:blipFill>
        <xdr:spPr>
          <a:xfrm>
            <a:off x="2514600" y="20631150"/>
            <a:ext cx="4542857" cy="2723809"/>
          </a:xfrm>
          <a:prstGeom prst="rect">
            <a:avLst/>
          </a:prstGeom>
        </xdr:spPr>
      </xdr:pic>
      <xdr:sp macro="" textlink="">
        <xdr:nvSpPr>
          <xdr:cNvPr id="345" name="Oval 130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Arrowheads="1"/>
          </xdr:cNvSpPr>
        </xdr:nvSpPr>
        <xdr:spPr bwMode="auto">
          <a:xfrm>
            <a:off x="2400300" y="205073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25" name="그림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/>
          <a:stretch>
            <a:fillRect/>
          </a:stretch>
        </xdr:blipFill>
        <xdr:spPr>
          <a:xfrm>
            <a:off x="885825" y="28841701"/>
            <a:ext cx="7589274" cy="21717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354" name="Oval 130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Arrowheads="1"/>
          </xdr:cNvSpPr>
        </xdr:nvSpPr>
        <xdr:spPr bwMode="auto">
          <a:xfrm>
            <a:off x="704850" y="2871787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356" name="Oval 130">
            <a:extLst>
              <a:ext uri="{FF2B5EF4-FFF2-40B4-BE49-F238E27FC236}">
                <a16:creationId xmlns:a16="http://schemas.microsoft.com/office/drawing/2014/main" id="{00000000-0008-0000-0000-000064010000}"/>
              </a:ext>
            </a:extLst>
          </xdr:cNvPr>
          <xdr:cNvSpPr>
            <a:spLocks noChangeArrowheads="1"/>
          </xdr:cNvSpPr>
        </xdr:nvSpPr>
        <xdr:spPr bwMode="auto">
          <a:xfrm>
            <a:off x="2952750" y="287369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39" name="그림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/>
          <a:stretch>
            <a:fillRect/>
          </a:stretch>
        </xdr:blipFill>
        <xdr:spPr>
          <a:xfrm>
            <a:off x="1590675" y="48234600"/>
            <a:ext cx="6571429" cy="372380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97" name="Picture 127" descr="그림자2">
            <a:extLst>
              <a:ext uri="{FF2B5EF4-FFF2-40B4-BE49-F238E27FC236}">
                <a16:creationId xmlns:a16="http://schemas.microsoft.com/office/drawing/2014/main" id="{00000000-0008-0000-0000-0000C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57250" y="55235475"/>
            <a:ext cx="780097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1" name="그림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/>
          <a:stretch>
            <a:fillRect/>
          </a:stretch>
        </xdr:blipFill>
        <xdr:spPr>
          <a:xfrm>
            <a:off x="819151" y="55559325"/>
            <a:ext cx="7853562" cy="226695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44" name="그림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/>
          <a:stretch>
            <a:fillRect/>
          </a:stretch>
        </xdr:blipFill>
        <xdr:spPr>
          <a:xfrm>
            <a:off x="809625" y="40043100"/>
            <a:ext cx="7800000" cy="2542857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01" name="Picture 127" descr="그림자2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00100" y="39728775"/>
            <a:ext cx="780097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7" name="그림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/>
          <a:stretch>
            <a:fillRect/>
          </a:stretch>
        </xdr:blipFill>
        <xdr:spPr>
          <a:xfrm>
            <a:off x="703788" y="71538885"/>
            <a:ext cx="8078262" cy="606776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05" name="Picture 127" descr="그림자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685800" y="71199375"/>
            <a:ext cx="8115300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08" name="Oval 130">
            <a:extLst>
              <a:ext uri="{FF2B5EF4-FFF2-40B4-BE49-F238E27FC236}">
                <a16:creationId xmlns:a16="http://schemas.microsoft.com/office/drawing/2014/main" id="{00000000-0008-0000-0000-000034010000}"/>
              </a:ext>
            </a:extLst>
          </xdr:cNvPr>
          <xdr:cNvSpPr>
            <a:spLocks noChangeArrowheads="1"/>
          </xdr:cNvSpPr>
        </xdr:nvSpPr>
        <xdr:spPr bwMode="auto">
          <a:xfrm>
            <a:off x="619125" y="714089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51" name="그림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/>
          <a:stretch>
            <a:fillRect/>
          </a:stretch>
        </xdr:blipFill>
        <xdr:spPr>
          <a:xfrm>
            <a:off x="1323975" y="81476850"/>
            <a:ext cx="6561905" cy="4504762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52" name="그림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/>
          <a:stretch>
            <a:fillRect/>
          </a:stretch>
        </xdr:blipFill>
        <xdr:spPr>
          <a:xfrm>
            <a:off x="495301" y="93116400"/>
            <a:ext cx="5416605" cy="38232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53" name="그림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/>
          <a:stretch>
            <a:fillRect/>
          </a:stretch>
        </xdr:blipFill>
        <xdr:spPr>
          <a:xfrm>
            <a:off x="4219575" y="92316300"/>
            <a:ext cx="2942283" cy="41796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211" name="AutoShape 141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66951226"/>
            <a:ext cx="8582025" cy="104775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212" name="Rectangle 35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67027425"/>
            <a:ext cx="8439150" cy="819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불러오기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급여입력 시트에 저장된 급여내역을 불러와서 입금내역을 자동확인 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213" name="AutoShape 141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58531125"/>
            <a:ext cx="8582025" cy="134302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214" name="Rectangle 35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58607325"/>
            <a:ext cx="8439150" cy="11620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불러오기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사원명을 선택하여 급여입력 시트에 저장된 급여내역을 불러와서 급여명세서를 자동확인 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한페이지에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1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명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한페이지에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2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명 원하는 출력형식별로 출력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출력물을 미리보기할 수 잇습니다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A4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사이지에 맞게 자동 출력됩니다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전체출력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전체출력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전체사원에 대한 급여명세서가 차례대로 자동출력됩니다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클릭하면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361" name="AutoShape 141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43176826"/>
            <a:ext cx="8582025" cy="104775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362" name="Rectangle 35">
            <a:extLst>
              <a:ext uri="{FF2B5EF4-FFF2-40B4-BE49-F238E27FC236}">
                <a16:creationId xmlns:a16="http://schemas.microsoft.com/office/drawing/2014/main" id="{00000000-0008-0000-0000-00006A01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43253025"/>
            <a:ext cx="8439150" cy="819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불러오기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급여입력 시트에 저장된 급여내역을 불러와서 급여내역을 자동확인 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</xdr:grpSp>
    <xdr:clientData/>
  </xdr:twoCellAnchor>
  <xdr:twoCellAnchor editAs="oneCell">
    <xdr:from>
      <xdr:col>10</xdr:col>
      <xdr:colOff>133350</xdr:colOff>
      <xdr:row>0</xdr:row>
      <xdr:rowOff>142875</xdr:rowOff>
    </xdr:from>
    <xdr:to>
      <xdr:col>44</xdr:col>
      <xdr:colOff>41924</xdr:colOff>
      <xdr:row>1</xdr:row>
      <xdr:rowOff>177165</xdr:rowOff>
    </xdr:to>
    <xdr:pic>
      <xdr:nvPicPr>
        <xdr:cNvPr id="152" name="그림 151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142875"/>
          <a:ext cx="6709424" cy="2819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25</xdr:col>
      <xdr:colOff>9525</xdr:colOff>
      <xdr:row>4</xdr:row>
      <xdr:rowOff>22646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200" name="그림 199">
            <a:extLst>
              <a:ext uri="{FF2B5EF4-FFF2-40B4-BE49-F238E27FC236}">
                <a16:creationId xmlns:a16="http://schemas.microsoft.com/office/drawing/2014/main" id="{00000000-0008-0000-0100-0000C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201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100-0000C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202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100-0000C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203" name="Line 66">
            <a:extLst>
              <a:ext uri="{FF2B5EF4-FFF2-40B4-BE49-F238E27FC236}">
                <a16:creationId xmlns:a16="http://schemas.microsoft.com/office/drawing/2014/main" id="{00000000-0008-0000-0100-0000CB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204" name="Picture 68" descr="서식사용설명">
            <a:extLst>
              <a:ext uri="{FF2B5EF4-FFF2-40B4-BE49-F238E27FC236}">
                <a16:creationId xmlns:a16="http://schemas.microsoft.com/office/drawing/2014/main" id="{00000000-0008-0000-0100-0000C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206" name="Line 22">
            <a:extLst>
              <a:ext uri="{FF2B5EF4-FFF2-40B4-BE49-F238E27FC236}">
                <a16:creationId xmlns:a16="http://schemas.microsoft.com/office/drawing/2014/main" id="{00000000-0008-0000-0100-0000CE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207" name="Picture 67" descr="검색버튼">
            <a:extLst>
              <a:ext uri="{FF2B5EF4-FFF2-40B4-BE49-F238E27FC236}">
                <a16:creationId xmlns:a16="http://schemas.microsoft.com/office/drawing/2014/main" id="{00000000-0008-0000-0100-0000C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208" name="AutoShape 79">
            <a:extLst>
              <a:ext uri="{FF2B5EF4-FFF2-40B4-BE49-F238E27FC236}">
                <a16:creationId xmlns:a16="http://schemas.microsoft.com/office/drawing/2014/main" id="{00000000-0008-0000-0100-0000D0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209" name="Text Box 80">
            <a:extLst>
              <a:ext uri="{FF2B5EF4-FFF2-40B4-BE49-F238E27FC236}">
                <a16:creationId xmlns:a16="http://schemas.microsoft.com/office/drawing/2014/main" id="{00000000-0008-0000-0100-0000D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210" name="AutoShape 73">
            <a:extLst>
              <a:ext uri="{FF2B5EF4-FFF2-40B4-BE49-F238E27FC236}">
                <a16:creationId xmlns:a16="http://schemas.microsoft.com/office/drawing/2014/main" id="{00000000-0008-0000-0100-0000D2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211" name="Text Box 76">
            <a:extLst>
              <a:ext uri="{FF2B5EF4-FFF2-40B4-BE49-F238E27FC236}">
                <a16:creationId xmlns:a16="http://schemas.microsoft.com/office/drawing/2014/main" id="{00000000-0008-0000-0100-0000D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212" name="AutoShape 74">
            <a:extLst>
              <a:ext uri="{FF2B5EF4-FFF2-40B4-BE49-F238E27FC236}">
                <a16:creationId xmlns:a16="http://schemas.microsoft.com/office/drawing/2014/main" id="{00000000-0008-0000-0100-0000D4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213" name="Text Box 77">
            <a:extLst>
              <a:ext uri="{FF2B5EF4-FFF2-40B4-BE49-F238E27FC236}">
                <a16:creationId xmlns:a16="http://schemas.microsoft.com/office/drawing/2014/main" id="{00000000-0008-0000-0100-0000D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214" name="AutoShape 74">
            <a:extLst>
              <a:ext uri="{FF2B5EF4-FFF2-40B4-BE49-F238E27FC236}">
                <a16:creationId xmlns:a16="http://schemas.microsoft.com/office/drawing/2014/main" id="{00000000-0008-0000-0100-0000D6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215" name="Text Box 77">
            <a:extLst>
              <a:ext uri="{FF2B5EF4-FFF2-40B4-BE49-F238E27FC236}">
                <a16:creationId xmlns:a16="http://schemas.microsoft.com/office/drawing/2014/main" id="{00000000-0008-0000-0100-0000D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216" name="AutoShape 74">
            <a:extLst>
              <a:ext uri="{FF2B5EF4-FFF2-40B4-BE49-F238E27FC236}">
                <a16:creationId xmlns:a16="http://schemas.microsoft.com/office/drawing/2014/main" id="{00000000-0008-0000-0100-0000D8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217" name="Text Box 77">
            <a:extLst>
              <a:ext uri="{FF2B5EF4-FFF2-40B4-BE49-F238E27FC236}">
                <a16:creationId xmlns:a16="http://schemas.microsoft.com/office/drawing/2014/main" id="{00000000-0008-0000-0100-0000D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218" name="AutoShape 74">
            <a:extLst>
              <a:ext uri="{FF2B5EF4-FFF2-40B4-BE49-F238E27FC236}">
                <a16:creationId xmlns:a16="http://schemas.microsoft.com/office/drawing/2014/main" id="{00000000-0008-0000-0100-0000DA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219" name="Text Box 77">
            <a:extLst>
              <a:ext uri="{FF2B5EF4-FFF2-40B4-BE49-F238E27FC236}">
                <a16:creationId xmlns:a16="http://schemas.microsoft.com/office/drawing/2014/main" id="{00000000-0008-0000-0100-0000D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220" name="AutoShape 74">
            <a:extLst>
              <a:ext uri="{FF2B5EF4-FFF2-40B4-BE49-F238E27FC236}">
                <a16:creationId xmlns:a16="http://schemas.microsoft.com/office/drawing/2014/main" id="{00000000-0008-0000-0100-0000DC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221" name="Text Box 77">
            <a:extLst>
              <a:ext uri="{FF2B5EF4-FFF2-40B4-BE49-F238E27FC236}">
                <a16:creationId xmlns:a16="http://schemas.microsoft.com/office/drawing/2014/main" id="{00000000-0008-0000-0100-0000D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222" name="AutoShape 74">
            <a:extLst>
              <a:ext uri="{FF2B5EF4-FFF2-40B4-BE49-F238E27FC236}">
                <a16:creationId xmlns:a16="http://schemas.microsoft.com/office/drawing/2014/main" id="{00000000-0008-0000-0100-0000DE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223" name="Text Box 77">
            <a:extLst>
              <a:ext uri="{FF2B5EF4-FFF2-40B4-BE49-F238E27FC236}">
                <a16:creationId xmlns:a16="http://schemas.microsoft.com/office/drawing/2014/main" id="{00000000-0008-0000-0100-0000D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224" name="AutoShape 74">
            <a:extLst>
              <a:ext uri="{FF2B5EF4-FFF2-40B4-BE49-F238E27FC236}">
                <a16:creationId xmlns:a16="http://schemas.microsoft.com/office/drawing/2014/main" id="{00000000-0008-0000-0100-0000E0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225" name="Text Box 77">
            <a:extLst>
              <a:ext uri="{FF2B5EF4-FFF2-40B4-BE49-F238E27FC236}">
                <a16:creationId xmlns:a16="http://schemas.microsoft.com/office/drawing/2014/main" id="{00000000-0008-0000-0100-0000E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226" name="그림 225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100-0000E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171450</xdr:colOff>
      <xdr:row>2</xdr:row>
      <xdr:rowOff>133350</xdr:rowOff>
    </xdr:from>
    <xdr:to>
      <xdr:col>20</xdr:col>
      <xdr:colOff>76200</xdr:colOff>
      <xdr:row>3</xdr:row>
      <xdr:rowOff>123825</xdr:rowOff>
    </xdr:to>
    <xdr:sp macro="" textlink="" fLocksText="0">
      <xdr:nvSpPr>
        <xdr:cNvPr id="227" name="Text Box 1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2</xdr:col>
      <xdr:colOff>723900</xdr:colOff>
      <xdr:row>0</xdr:row>
      <xdr:rowOff>142875</xdr:rowOff>
    </xdr:from>
    <xdr:to>
      <xdr:col>7</xdr:col>
      <xdr:colOff>3824</xdr:colOff>
      <xdr:row>1</xdr:row>
      <xdr:rowOff>177165</xdr:rowOff>
    </xdr:to>
    <xdr:pic>
      <xdr:nvPicPr>
        <xdr:cNvPr id="31" name="그림 3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42875"/>
          <a:ext cx="6709424" cy="281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123825</xdr:colOff>
      <xdr:row>5</xdr:row>
      <xdr:rowOff>238125</xdr:rowOff>
    </xdr:from>
    <xdr:to>
      <xdr:col>7</xdr:col>
      <xdr:colOff>66675</xdr:colOff>
      <xdr:row>7</xdr:row>
      <xdr:rowOff>9525</xdr:rowOff>
    </xdr:to>
    <xdr:pic>
      <xdr:nvPicPr>
        <xdr:cNvPr id="26" name="Picture 340" descr="정렬하기 긴거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476875" y="1476375"/>
          <a:ext cx="2028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114300</xdr:colOff>
      <xdr:row>6</xdr:row>
      <xdr:rowOff>0</xdr:rowOff>
    </xdr:from>
    <xdr:to>
      <xdr:col>8</xdr:col>
      <xdr:colOff>133350</xdr:colOff>
      <xdr:row>7</xdr:row>
      <xdr:rowOff>19050</xdr:rowOff>
    </xdr:to>
    <xdr:pic macro="[0]!정렬하기_사원정보">
      <xdr:nvPicPr>
        <xdr:cNvPr id="27" name="Picture 325" descr="새로고침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553325" y="14859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85725</xdr:colOff>
      <xdr:row>5</xdr:row>
      <xdr:rowOff>238125</xdr:rowOff>
    </xdr:from>
    <xdr:to>
      <xdr:col>5</xdr:col>
      <xdr:colOff>102110</xdr:colOff>
      <xdr:row>7</xdr:row>
      <xdr:rowOff>8002</xdr:rowOff>
    </xdr:to>
    <xdr:pic macro="[0]!검색하기_사원정보">
      <xdr:nvPicPr>
        <xdr:cNvPr id="29" name="그림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950" y="1476375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5</xdr:col>
      <xdr:colOff>161925</xdr:colOff>
      <xdr:row>5</xdr:row>
      <xdr:rowOff>238125</xdr:rowOff>
    </xdr:from>
    <xdr:to>
      <xdr:col>6</xdr:col>
      <xdr:colOff>73535</xdr:colOff>
      <xdr:row>7</xdr:row>
      <xdr:rowOff>8002</xdr:rowOff>
    </xdr:to>
    <xdr:pic macro="[0]!모두표시">
      <xdr:nvPicPr>
        <xdr:cNvPr id="30" name="그림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48175" y="1476375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12</xdr:col>
      <xdr:colOff>781050</xdr:colOff>
      <xdr:row>4</xdr:row>
      <xdr:rowOff>22646</xdr:rowOff>
    </xdr:to>
    <xdr:grpSp>
      <xdr:nvGrpSpPr>
        <xdr:cNvPr id="35" name="그룹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90" name="그림 89">
            <a:extLst>
              <a:ext uri="{FF2B5EF4-FFF2-40B4-BE49-F238E27FC236}">
                <a16:creationId xmlns:a16="http://schemas.microsoft.com/office/drawing/2014/main" id="{00000000-0008-0000-02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91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200-00005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2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200-00005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3" name="Line 66">
            <a:extLst>
              <a:ext uri="{FF2B5EF4-FFF2-40B4-BE49-F238E27FC236}">
                <a16:creationId xmlns:a16="http://schemas.microsoft.com/office/drawing/2014/main" id="{00000000-0008-0000-02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94" name="Picture 68" descr="서식사용설명">
            <a:extLst>
              <a:ext uri="{FF2B5EF4-FFF2-40B4-BE49-F238E27FC236}">
                <a16:creationId xmlns:a16="http://schemas.microsoft.com/office/drawing/2014/main" id="{00000000-0008-0000-0200-00005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6" name="Line 22">
            <a:extLst>
              <a:ext uri="{FF2B5EF4-FFF2-40B4-BE49-F238E27FC236}">
                <a16:creationId xmlns:a16="http://schemas.microsoft.com/office/drawing/2014/main" id="{00000000-0008-0000-02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97" name="Picture 67" descr="검색버튼">
            <a:extLst>
              <a:ext uri="{FF2B5EF4-FFF2-40B4-BE49-F238E27FC236}">
                <a16:creationId xmlns:a16="http://schemas.microsoft.com/office/drawing/2014/main" id="{00000000-0008-0000-0200-00006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8" name="AutoShape 79">
            <a:extLst>
              <a:ext uri="{FF2B5EF4-FFF2-40B4-BE49-F238E27FC236}">
                <a16:creationId xmlns:a16="http://schemas.microsoft.com/office/drawing/2014/main" id="{00000000-0008-0000-02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99" name="Text Box 80">
            <a:extLst>
              <a:ext uri="{FF2B5EF4-FFF2-40B4-BE49-F238E27FC236}">
                <a16:creationId xmlns:a16="http://schemas.microsoft.com/office/drawing/2014/main" id="{00000000-0008-0000-0200-00006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100" name="AutoShape 73">
            <a:extLst>
              <a:ext uri="{FF2B5EF4-FFF2-40B4-BE49-F238E27FC236}">
                <a16:creationId xmlns:a16="http://schemas.microsoft.com/office/drawing/2014/main" id="{00000000-0008-0000-0200-000064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101" name="Text Box 76">
            <a:extLst>
              <a:ext uri="{FF2B5EF4-FFF2-40B4-BE49-F238E27FC236}">
                <a16:creationId xmlns:a16="http://schemas.microsoft.com/office/drawing/2014/main" id="{00000000-0008-0000-0200-00006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102" name="AutoShape 74">
            <a:extLst>
              <a:ext uri="{FF2B5EF4-FFF2-40B4-BE49-F238E27FC236}">
                <a16:creationId xmlns:a16="http://schemas.microsoft.com/office/drawing/2014/main" id="{00000000-0008-0000-02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103" name="Text Box 77">
            <a:extLst>
              <a:ext uri="{FF2B5EF4-FFF2-40B4-BE49-F238E27FC236}">
                <a16:creationId xmlns:a16="http://schemas.microsoft.com/office/drawing/2014/main" id="{00000000-0008-0000-0200-00006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104" name="AutoShape 74">
            <a:extLst>
              <a:ext uri="{FF2B5EF4-FFF2-40B4-BE49-F238E27FC236}">
                <a16:creationId xmlns:a16="http://schemas.microsoft.com/office/drawing/2014/main" id="{00000000-0008-0000-02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105" name="Text Box 77">
            <a:extLst>
              <a:ext uri="{FF2B5EF4-FFF2-40B4-BE49-F238E27FC236}">
                <a16:creationId xmlns:a16="http://schemas.microsoft.com/office/drawing/2014/main" id="{00000000-0008-0000-0200-00006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106" name="AutoShape 74">
            <a:extLst>
              <a:ext uri="{FF2B5EF4-FFF2-40B4-BE49-F238E27FC236}">
                <a16:creationId xmlns:a16="http://schemas.microsoft.com/office/drawing/2014/main" id="{00000000-0008-0000-0200-00006A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107" name="Text Box 77">
            <a:extLst>
              <a:ext uri="{FF2B5EF4-FFF2-40B4-BE49-F238E27FC236}">
                <a16:creationId xmlns:a16="http://schemas.microsoft.com/office/drawing/2014/main" id="{00000000-0008-0000-0200-00006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108" name="AutoShape 74">
            <a:extLst>
              <a:ext uri="{FF2B5EF4-FFF2-40B4-BE49-F238E27FC236}">
                <a16:creationId xmlns:a16="http://schemas.microsoft.com/office/drawing/2014/main" id="{00000000-0008-0000-02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109" name="Text Box 77">
            <a:extLst>
              <a:ext uri="{FF2B5EF4-FFF2-40B4-BE49-F238E27FC236}">
                <a16:creationId xmlns:a16="http://schemas.microsoft.com/office/drawing/2014/main" id="{00000000-0008-0000-0200-00006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110" name="AutoShape 74">
            <a:extLst>
              <a:ext uri="{FF2B5EF4-FFF2-40B4-BE49-F238E27FC236}">
                <a16:creationId xmlns:a16="http://schemas.microsoft.com/office/drawing/2014/main" id="{00000000-0008-0000-02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111" name="Text Box 77">
            <a:extLst>
              <a:ext uri="{FF2B5EF4-FFF2-40B4-BE49-F238E27FC236}">
                <a16:creationId xmlns:a16="http://schemas.microsoft.com/office/drawing/2014/main" id="{00000000-0008-0000-0200-00006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112" name="AutoShape 74">
            <a:extLst>
              <a:ext uri="{FF2B5EF4-FFF2-40B4-BE49-F238E27FC236}">
                <a16:creationId xmlns:a16="http://schemas.microsoft.com/office/drawing/2014/main" id="{00000000-0008-0000-0200-000070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113" name="Text Box 77">
            <a:extLst>
              <a:ext uri="{FF2B5EF4-FFF2-40B4-BE49-F238E27FC236}">
                <a16:creationId xmlns:a16="http://schemas.microsoft.com/office/drawing/2014/main" id="{00000000-0008-0000-0200-00007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114" name="AutoShape 74">
            <a:extLst>
              <a:ext uri="{FF2B5EF4-FFF2-40B4-BE49-F238E27FC236}">
                <a16:creationId xmlns:a16="http://schemas.microsoft.com/office/drawing/2014/main" id="{00000000-0008-0000-0200-000072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115" name="Text Box 77">
            <a:extLst>
              <a:ext uri="{FF2B5EF4-FFF2-40B4-BE49-F238E27FC236}">
                <a16:creationId xmlns:a16="http://schemas.microsoft.com/office/drawing/2014/main" id="{00000000-0008-0000-0200-00007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116" name="그림 115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200-00007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742950</xdr:colOff>
      <xdr:row>2</xdr:row>
      <xdr:rowOff>133350</xdr:rowOff>
    </xdr:from>
    <xdr:to>
      <xdr:col>11</xdr:col>
      <xdr:colOff>1304925</xdr:colOff>
      <xdr:row>3</xdr:row>
      <xdr:rowOff>123825</xdr:rowOff>
    </xdr:to>
    <xdr:sp macro="" textlink="" fLocksText="0">
      <xdr:nvSpPr>
        <xdr:cNvPr id="117" name="Text Box 1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>
          <a:spLocks noChangeArrowheads="1"/>
        </xdr:cNvSpPr>
      </xdr:nvSpPr>
      <xdr:spPr bwMode="auto">
        <a:xfrm>
          <a:off x="11068050" y="628650"/>
          <a:ext cx="152400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2</xdr:col>
      <xdr:colOff>971550</xdr:colOff>
      <xdr:row>0</xdr:row>
      <xdr:rowOff>142875</xdr:rowOff>
    </xdr:from>
    <xdr:to>
      <xdr:col>8</xdr:col>
      <xdr:colOff>441974</xdr:colOff>
      <xdr:row>1</xdr:row>
      <xdr:rowOff>177165</xdr:rowOff>
    </xdr:to>
    <xdr:pic>
      <xdr:nvPicPr>
        <xdr:cNvPr id="38" name="그림 3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142875"/>
          <a:ext cx="6709424" cy="281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1009650</xdr:colOff>
          <xdr:row>6</xdr:row>
          <xdr:rowOff>9525</xdr:rowOff>
        </xdr:from>
        <xdr:to>
          <xdr:col>7</xdr:col>
          <xdr:colOff>28575</xdr:colOff>
          <xdr:row>6</xdr:row>
          <xdr:rowOff>238125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190159</xdr:colOff>
      <xdr:row>5</xdr:row>
      <xdr:rowOff>228600</xdr:rowOff>
    </xdr:from>
    <xdr:to>
      <xdr:col>26</xdr:col>
      <xdr:colOff>0</xdr:colOff>
      <xdr:row>6</xdr:row>
      <xdr:rowOff>246127</xdr:rowOff>
    </xdr:to>
    <xdr:pic macro="[0]!새로작성_급여입력_팝업">
      <xdr:nvPicPr>
        <xdr:cNvPr id="25" name="그림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19484" y="1466850"/>
          <a:ext cx="971891" cy="265177"/>
        </a:xfrm>
        <a:prstGeom prst="rect">
          <a:avLst/>
        </a:prstGeom>
      </xdr:spPr>
    </xdr:pic>
    <xdr:clientData/>
  </xdr:twoCellAnchor>
  <xdr:twoCellAnchor editAs="absolute">
    <xdr:from>
      <xdr:col>5</xdr:col>
      <xdr:colOff>99975</xdr:colOff>
      <xdr:row>5</xdr:row>
      <xdr:rowOff>228600</xdr:rowOff>
    </xdr:from>
    <xdr:to>
      <xdr:col>6</xdr:col>
      <xdr:colOff>325910</xdr:colOff>
      <xdr:row>6</xdr:row>
      <xdr:rowOff>246127</xdr:rowOff>
    </xdr:to>
    <xdr:pic macro="[0]!저장하기">
      <xdr:nvPicPr>
        <xdr:cNvPr id="26" name="그림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52725" y="14668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6</xdr:col>
      <xdr:colOff>399023</xdr:colOff>
      <xdr:row>5</xdr:row>
      <xdr:rowOff>228600</xdr:rowOff>
    </xdr:from>
    <xdr:to>
      <xdr:col>8</xdr:col>
      <xdr:colOff>224908</xdr:colOff>
      <xdr:row>6</xdr:row>
      <xdr:rowOff>246127</xdr:rowOff>
    </xdr:to>
    <xdr:pic macro="[0]!불러오기_급여입력">
      <xdr:nvPicPr>
        <xdr:cNvPr id="40" name="그림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04248" y="1466850"/>
          <a:ext cx="987935" cy="265177"/>
        </a:xfrm>
        <a:prstGeom prst="rect">
          <a:avLst/>
        </a:prstGeom>
      </xdr:spPr>
    </xdr:pic>
    <xdr:clientData/>
  </xdr:twoCellAnchor>
  <xdr:twoCellAnchor editAs="absolute">
    <xdr:from>
      <xdr:col>8</xdr:col>
      <xdr:colOff>298021</xdr:colOff>
      <xdr:row>5</xdr:row>
      <xdr:rowOff>228600</xdr:rowOff>
    </xdr:from>
    <xdr:to>
      <xdr:col>10</xdr:col>
      <xdr:colOff>117046</xdr:colOff>
      <xdr:row>7</xdr:row>
      <xdr:rowOff>0</xdr:rowOff>
    </xdr:to>
    <xdr:pic macro="[0]!저장하기">
      <xdr:nvPicPr>
        <xdr:cNvPr id="41" name="Picture 42" descr="수정하기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65296" y="1466850"/>
          <a:ext cx="9810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5</xdr:col>
      <xdr:colOff>466725</xdr:colOff>
      <xdr:row>8</xdr:row>
      <xdr:rowOff>92850</xdr:rowOff>
    </xdr:from>
    <xdr:to>
      <xdr:col>6</xdr:col>
      <xdr:colOff>95202</xdr:colOff>
      <xdr:row>9</xdr:row>
      <xdr:rowOff>226152</xdr:rowOff>
    </xdr:to>
    <xdr:pic macro="[0]!급여입력_과세_추가"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2074050"/>
          <a:ext cx="380952" cy="380952"/>
        </a:xfrm>
        <a:prstGeom prst="rect">
          <a:avLst/>
        </a:prstGeom>
      </xdr:spPr>
    </xdr:pic>
    <xdr:clientData/>
  </xdr:twoCellAnchor>
  <xdr:twoCellAnchor editAs="absolute">
    <xdr:from>
      <xdr:col>5</xdr:col>
      <xdr:colOff>54750</xdr:colOff>
      <xdr:row>8</xdr:row>
      <xdr:rowOff>92850</xdr:rowOff>
    </xdr:from>
    <xdr:to>
      <xdr:col>5</xdr:col>
      <xdr:colOff>435702</xdr:colOff>
      <xdr:row>9</xdr:row>
      <xdr:rowOff>226152</xdr:rowOff>
    </xdr:to>
    <xdr:pic macro="[0]!급여입력_과세_축소"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7500" y="20740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25</xdr:col>
      <xdr:colOff>447675</xdr:colOff>
      <xdr:row>8</xdr:row>
      <xdr:rowOff>92850</xdr:rowOff>
    </xdr:from>
    <xdr:to>
      <xdr:col>26</xdr:col>
      <xdr:colOff>247602</xdr:colOff>
      <xdr:row>9</xdr:row>
      <xdr:rowOff>226152</xdr:rowOff>
    </xdr:to>
    <xdr:pic macro="[0]!급여입력_비과세_확장">
      <xdr:nvPicPr>
        <xdr:cNvPr id="49" name="그림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8025" y="20740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25</xdr:col>
      <xdr:colOff>35700</xdr:colOff>
      <xdr:row>8</xdr:row>
      <xdr:rowOff>92850</xdr:rowOff>
    </xdr:from>
    <xdr:to>
      <xdr:col>25</xdr:col>
      <xdr:colOff>416652</xdr:colOff>
      <xdr:row>9</xdr:row>
      <xdr:rowOff>226152</xdr:rowOff>
    </xdr:to>
    <xdr:pic macro="[0]!급여입력_비과세_축소">
      <xdr:nvPicPr>
        <xdr:cNvPr id="50" name="그림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6050" y="20740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46</xdr:col>
      <xdr:colOff>428625</xdr:colOff>
      <xdr:row>8</xdr:row>
      <xdr:rowOff>92850</xdr:rowOff>
    </xdr:from>
    <xdr:to>
      <xdr:col>47</xdr:col>
      <xdr:colOff>199977</xdr:colOff>
      <xdr:row>9</xdr:row>
      <xdr:rowOff>226152</xdr:rowOff>
    </xdr:to>
    <xdr:pic macro="[0]!기능제한">
      <xdr:nvPicPr>
        <xdr:cNvPr id="51" name="그림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6575" y="20740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46</xdr:col>
      <xdr:colOff>26175</xdr:colOff>
      <xdr:row>8</xdr:row>
      <xdr:rowOff>92850</xdr:rowOff>
    </xdr:from>
    <xdr:to>
      <xdr:col>46</xdr:col>
      <xdr:colOff>407127</xdr:colOff>
      <xdr:row>9</xdr:row>
      <xdr:rowOff>226152</xdr:rowOff>
    </xdr:to>
    <xdr:pic macro="[0]!기능제한">
      <xdr:nvPicPr>
        <xdr:cNvPr id="52" name="그림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4125" y="2074050"/>
          <a:ext cx="380952" cy="380952"/>
        </a:xfrm>
        <a:prstGeom prst="rect">
          <a:avLst/>
        </a:prstGeom>
      </xdr:spPr>
    </xdr:pic>
    <xdr:clientData/>
  </xdr:twoCellAnchor>
  <xdr:twoCellAnchor editAs="absolute">
    <xdr:from>
      <xdr:col>45</xdr:col>
      <xdr:colOff>390525</xdr:colOff>
      <xdr:row>4</xdr:row>
      <xdr:rowOff>69524</xdr:rowOff>
    </xdr:from>
    <xdr:to>
      <xdr:col>52</xdr:col>
      <xdr:colOff>203978</xdr:colOff>
      <xdr:row>5</xdr:row>
      <xdr:rowOff>88574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/>
      </xdr:nvGrpSpPr>
      <xdr:grpSpPr>
        <a:xfrm>
          <a:off x="9324975" y="1060124"/>
          <a:ext cx="4080653" cy="266700"/>
          <a:chOff x="12039600" y="993449"/>
          <a:chExt cx="4080653" cy="266700"/>
        </a:xfrm>
      </xdr:grpSpPr>
      <xdr:sp macro="" textlink="">
        <xdr:nvSpPr>
          <xdr:cNvPr id="57" name="직사각형 56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/>
        </xdr:nvSpPr>
        <xdr:spPr>
          <a:xfrm>
            <a:off x="12039600" y="993449"/>
            <a:ext cx="581025" cy="266700"/>
          </a:xfrm>
          <a:prstGeom prst="rect">
            <a:avLst/>
          </a:prstGeom>
          <a:solidFill>
            <a:schemeClr val="bg1">
              <a:lumMod val="95000"/>
            </a:schemeClr>
          </a:solidFill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0">
                <a:solidFill>
                  <a:schemeClr val="tx1">
                    <a:lumMod val="75000"/>
                    <a:lumOff val="25000"/>
                  </a:schemeClr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회색칸</a:t>
            </a:r>
          </a:p>
        </xdr:txBody>
      </xdr:sp>
      <xdr:sp macro="" textlink="">
        <xdr:nvSpPr>
          <xdr:cNvPr id="58" name="TextBox 57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 txBox="1"/>
        </xdr:nvSpPr>
        <xdr:spPr>
          <a:xfrm>
            <a:off x="12573000" y="997277"/>
            <a:ext cx="3547253" cy="25904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000" b="1">
                <a:solidFill>
                  <a:srgbClr val="FF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→ 수식이 입력된 셀로 수식삭제에 주의하여 사용해 주세요</a:t>
            </a:r>
            <a:r>
              <a:rPr lang="en-US" altLang="ko-KR" sz="1000" b="1">
                <a:solidFill>
                  <a:srgbClr val="FF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.</a:t>
            </a:r>
            <a:endParaRPr lang="ko-KR" altLang="en-US" sz="10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</xdr:grpSp>
    <xdr:clientData/>
  </xdr:twoCellAnchor>
  <xdr:twoCellAnchor editAs="absolute">
    <xdr:from>
      <xdr:col>45</xdr:col>
      <xdr:colOff>400050</xdr:colOff>
      <xdr:row>5</xdr:row>
      <xdr:rowOff>150556</xdr:rowOff>
    </xdr:from>
    <xdr:to>
      <xdr:col>46</xdr:col>
      <xdr:colOff>228601</xdr:colOff>
      <xdr:row>6</xdr:row>
      <xdr:rowOff>177019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9334500" y="1388806"/>
          <a:ext cx="581026" cy="274113"/>
          <a:chOff x="9313050" y="1407300"/>
          <a:chExt cx="792927" cy="380952"/>
        </a:xfrm>
      </xdr:grpSpPr>
      <xdr:pic>
        <xdr:nvPicPr>
          <xdr:cNvPr id="83" name="그림 82">
            <a:extLst>
              <a:ext uri="{FF2B5EF4-FFF2-40B4-BE49-F238E27FC236}">
                <a16:creationId xmlns:a16="http://schemas.microsoft.com/office/drawing/2014/main" id="{00000000-0008-0000-0300-00005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25025" y="1407300"/>
            <a:ext cx="380952" cy="380952"/>
          </a:xfrm>
          <a:prstGeom prst="rect">
            <a:avLst/>
          </a:prstGeom>
        </xdr:spPr>
      </xdr:pic>
      <xdr:pic>
        <xdr:nvPicPr>
          <xdr:cNvPr id="84" name="그림 83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13050" y="1407300"/>
            <a:ext cx="380952" cy="380952"/>
          </a:xfrm>
          <a:prstGeom prst="rect">
            <a:avLst/>
          </a:prstGeom>
        </xdr:spPr>
      </xdr:pic>
    </xdr:grpSp>
    <xdr:clientData/>
  </xdr:twoCellAnchor>
  <xdr:twoCellAnchor editAs="absolute">
    <xdr:from>
      <xdr:col>46</xdr:col>
      <xdr:colOff>180975</xdr:colOff>
      <xdr:row>5</xdr:row>
      <xdr:rowOff>157163</xdr:rowOff>
    </xdr:from>
    <xdr:to>
      <xdr:col>53</xdr:col>
      <xdr:colOff>251558</xdr:colOff>
      <xdr:row>6</xdr:row>
      <xdr:rowOff>168558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/>
      </xdr:nvSpPr>
      <xdr:spPr>
        <a:xfrm>
          <a:off x="9867900" y="1395413"/>
          <a:ext cx="416633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000" b="1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→ 지급항목</a:t>
          </a:r>
          <a:r>
            <a:rPr lang="en-US" altLang="ko-KR" sz="1000" b="1" baseline="0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  <a:r>
            <a:rPr lang="ko-KR" altLang="en-US" sz="1000" b="1" baseline="0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및 공제항목</a:t>
          </a:r>
          <a:r>
            <a:rPr lang="ko-KR" altLang="en-US" sz="1000" b="1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을 추가하거나 삭제할 수 있습니다</a:t>
          </a:r>
          <a:r>
            <a:rPr lang="en-US" altLang="ko-KR" sz="1000" b="1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.(</a:t>
          </a:r>
          <a:r>
            <a:rPr lang="ko-KR" altLang="en-US" sz="1000" b="1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최대</a:t>
          </a:r>
          <a:r>
            <a:rPr lang="en-US" altLang="ko-KR" sz="1000" b="1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20</a:t>
          </a:r>
          <a:r>
            <a:rPr lang="ko-KR" altLang="en-US" sz="1000" b="1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개</a:t>
          </a:r>
          <a:r>
            <a:rPr lang="en-US" altLang="ko-KR" sz="1000" b="1">
              <a:solidFill>
                <a:schemeClr val="tx1">
                  <a:lumMod val="75000"/>
                  <a:lumOff val="2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</a:rPr>
            <a:t>)</a:t>
          </a:r>
          <a:endParaRPr lang="ko-KR" altLang="en-US" sz="1000" b="1">
            <a:solidFill>
              <a:schemeClr val="tx1">
                <a:lumMod val="75000"/>
                <a:lumOff val="25000"/>
              </a:schemeClr>
            </a:solidFill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52</xdr:col>
      <xdr:colOff>180975</xdr:colOff>
      <xdr:row>4</xdr:row>
      <xdr:rowOff>22646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54" name="그림 53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55" name="Picture 63" descr="엑셀지식in">
            <a:hlinkClick xmlns:r="http://schemas.openxmlformats.org/officeDocument/2006/relationships" r:id="rId8" tooltip="비즈폼 엑셀상담 서비스"/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6" name="Picture 64" descr="엑셀상담서비스">
            <a:hlinkClick xmlns:r="http://schemas.openxmlformats.org/officeDocument/2006/relationships" r:id="rId10" tooltip="비즈폼 엑셀지식인(Tip)"/>
            <a:extLst>
              <a:ext uri="{FF2B5EF4-FFF2-40B4-BE49-F238E27FC236}">
                <a16:creationId xmlns:a16="http://schemas.microsoft.com/office/drawing/2014/main" id="{00000000-0008-0000-0300-00005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7" name="Line 66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88" name="Picture 68" descr="서식사용설명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0" name="Line 22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91" name="Picture 67" descr="검색버튼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2" name="AutoShape 79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93" name="Text Box 80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94" name="AutoShape 73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95" name="Text Box 76">
            <a:extLst>
              <a:ext uri="{FF2B5EF4-FFF2-40B4-BE49-F238E27FC236}">
                <a16:creationId xmlns:a16="http://schemas.microsoft.com/office/drawing/2014/main" id="{00000000-0008-0000-0300-00005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96" name="AutoShape 74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97" name="Text Box 77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98" name="AutoShape 74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99" name="Text Box 77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100" name="AutoShape 74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101" name="Text Box 77">
            <a:extLst>
              <a:ext uri="{FF2B5EF4-FFF2-40B4-BE49-F238E27FC236}">
                <a16:creationId xmlns:a16="http://schemas.microsoft.com/office/drawing/2014/main" id="{00000000-0008-0000-0300-00006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102" name="AutoShape 74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103" name="Text Box 77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104" name="AutoShape 74">
            <a:extLst>
              <a:ext uri="{FF2B5EF4-FFF2-40B4-BE49-F238E27FC236}">
                <a16:creationId xmlns:a16="http://schemas.microsoft.com/office/drawing/2014/main" id="{00000000-0008-0000-03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105" name="Text Box 77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106" name="AutoShape 74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107" name="Text Box 77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108" name="AutoShape 74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109" name="Text Box 77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110" name="그림 109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 editAs="absolute">
    <xdr:from>
      <xdr:col>48</xdr:col>
      <xdr:colOff>266700</xdr:colOff>
      <xdr:row>2</xdr:row>
      <xdr:rowOff>133350</xdr:rowOff>
    </xdr:from>
    <xdr:to>
      <xdr:col>50</xdr:col>
      <xdr:colOff>409575</xdr:colOff>
      <xdr:row>3</xdr:row>
      <xdr:rowOff>123825</xdr:rowOff>
    </xdr:to>
    <xdr:sp macro="" textlink="" fLocksText="0">
      <xdr:nvSpPr>
        <xdr:cNvPr id="111" name="Text Box 1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4</xdr:col>
      <xdr:colOff>95250</xdr:colOff>
      <xdr:row>0</xdr:row>
      <xdr:rowOff>152400</xdr:rowOff>
    </xdr:from>
    <xdr:to>
      <xdr:col>28</xdr:col>
      <xdr:colOff>480074</xdr:colOff>
      <xdr:row>1</xdr:row>
      <xdr:rowOff>186690</xdr:rowOff>
    </xdr:to>
    <xdr:pic>
      <xdr:nvPicPr>
        <xdr:cNvPr id="48" name="그림 47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152400"/>
          <a:ext cx="6709424" cy="2819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45</xdr:col>
      <xdr:colOff>219075</xdr:colOff>
      <xdr:row>4</xdr:row>
      <xdr:rowOff>92850</xdr:rowOff>
    </xdr:from>
    <xdr:to>
      <xdr:col>46</xdr:col>
      <xdr:colOff>454535</xdr:colOff>
      <xdr:row>5</xdr:row>
      <xdr:rowOff>110377</xdr:rowOff>
    </xdr:to>
    <xdr:pic macro="[0]!불러오기_급여대장">
      <xdr:nvPicPr>
        <xdr:cNvPr id="24" name="그림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39250" y="1083450"/>
          <a:ext cx="987935" cy="265177"/>
        </a:xfrm>
        <a:prstGeom prst="rect">
          <a:avLst/>
        </a:prstGeom>
      </xdr:spPr>
    </xdr:pic>
    <xdr:clientData/>
  </xdr:twoCellAnchor>
  <xdr:twoCellAnchor editAs="absolute">
    <xdr:from>
      <xdr:col>46</xdr:col>
      <xdr:colOff>514349</xdr:colOff>
      <xdr:row>4</xdr:row>
      <xdr:rowOff>92850</xdr:rowOff>
    </xdr:from>
    <xdr:to>
      <xdr:col>48</xdr:col>
      <xdr:colOff>238125</xdr:colOff>
      <xdr:row>5</xdr:row>
      <xdr:rowOff>110377</xdr:rowOff>
    </xdr:to>
    <xdr:pic macro="[0]!미리보기_인쇄범위">
      <xdr:nvPicPr>
        <xdr:cNvPr id="27" name="그림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86999" y="1083450"/>
          <a:ext cx="971551" cy="265177"/>
        </a:xfrm>
        <a:prstGeom prst="rect">
          <a:avLst/>
        </a:prstGeom>
      </xdr:spPr>
    </xdr:pic>
    <xdr:clientData/>
  </xdr:twoCellAnchor>
  <xdr:twoCellAnchor editAs="absolute">
    <xdr:from>
      <xdr:col>48</xdr:col>
      <xdr:colOff>309561</xdr:colOff>
      <xdr:row>4</xdr:row>
      <xdr:rowOff>92850</xdr:rowOff>
    </xdr:from>
    <xdr:to>
      <xdr:col>50</xdr:col>
      <xdr:colOff>106871</xdr:colOff>
      <xdr:row>5</xdr:row>
      <xdr:rowOff>110377</xdr:rowOff>
    </xdr:to>
    <xdr:pic macro="[0]!기능제한">
      <xdr:nvPicPr>
        <xdr:cNvPr id="28" name="그림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29986" y="10834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50</xdr:col>
      <xdr:colOff>161924</xdr:colOff>
      <xdr:row>4</xdr:row>
      <xdr:rowOff>92850</xdr:rowOff>
    </xdr:from>
    <xdr:to>
      <xdr:col>51</xdr:col>
      <xdr:colOff>549784</xdr:colOff>
      <xdr:row>5</xdr:row>
      <xdr:rowOff>110377</xdr:rowOff>
    </xdr:to>
    <xdr:pic macro="[0]!기능제한">
      <xdr:nvPicPr>
        <xdr:cNvPr id="29" name="그림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63449" y="10834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52</xdr:col>
      <xdr:colOff>0</xdr:colOff>
      <xdr:row>4</xdr:row>
      <xdr:rowOff>22646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35" name="그림 34">
            <a:extLst>
              <a:ext uri="{FF2B5EF4-FFF2-40B4-BE49-F238E27FC236}">
                <a16:creationId xmlns:a16="http://schemas.microsoft.com/office/drawing/2014/main" id="{00000000-0008-0000-06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36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6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37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600-00002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38" name="Line 66">
            <a:extLst>
              <a:ext uri="{FF2B5EF4-FFF2-40B4-BE49-F238E27FC236}">
                <a16:creationId xmlns:a16="http://schemas.microsoft.com/office/drawing/2014/main" id="{00000000-0008-0000-06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39" name="Picture 68" descr="서식사용설명">
            <a:extLst>
              <a:ext uri="{FF2B5EF4-FFF2-40B4-BE49-F238E27FC236}">
                <a16:creationId xmlns:a16="http://schemas.microsoft.com/office/drawing/2014/main" id="{00000000-0008-0000-0600-00002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9" name="Line 22">
            <a:extLst>
              <a:ext uri="{FF2B5EF4-FFF2-40B4-BE49-F238E27FC236}">
                <a16:creationId xmlns:a16="http://schemas.microsoft.com/office/drawing/2014/main" id="{00000000-0008-0000-06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70" name="Picture 67" descr="검색버튼">
            <a:extLst>
              <a:ext uri="{FF2B5EF4-FFF2-40B4-BE49-F238E27FC236}">
                <a16:creationId xmlns:a16="http://schemas.microsoft.com/office/drawing/2014/main" id="{00000000-0008-0000-0600-00004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1" name="AutoShape 79">
            <a:extLst>
              <a:ext uri="{FF2B5EF4-FFF2-40B4-BE49-F238E27FC236}">
                <a16:creationId xmlns:a16="http://schemas.microsoft.com/office/drawing/2014/main" id="{00000000-0008-0000-06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72" name="Text Box 80">
            <a:extLst>
              <a:ext uri="{FF2B5EF4-FFF2-40B4-BE49-F238E27FC236}">
                <a16:creationId xmlns:a16="http://schemas.microsoft.com/office/drawing/2014/main" id="{00000000-0008-0000-0600-00004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73" name="AutoShape 73">
            <a:extLst>
              <a:ext uri="{FF2B5EF4-FFF2-40B4-BE49-F238E27FC236}">
                <a16:creationId xmlns:a16="http://schemas.microsoft.com/office/drawing/2014/main" id="{00000000-0008-0000-0600-000049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74" name="Text Box 76">
            <a:extLst>
              <a:ext uri="{FF2B5EF4-FFF2-40B4-BE49-F238E27FC236}">
                <a16:creationId xmlns:a16="http://schemas.microsoft.com/office/drawing/2014/main" id="{00000000-0008-0000-06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75" name="AutoShape 74">
            <a:extLst>
              <a:ext uri="{FF2B5EF4-FFF2-40B4-BE49-F238E27FC236}">
                <a16:creationId xmlns:a16="http://schemas.microsoft.com/office/drawing/2014/main" id="{00000000-0008-0000-06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76" name="Text Box 77">
            <a:extLst>
              <a:ext uri="{FF2B5EF4-FFF2-40B4-BE49-F238E27FC236}">
                <a16:creationId xmlns:a16="http://schemas.microsoft.com/office/drawing/2014/main" id="{00000000-0008-0000-0600-00004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77" name="AutoShape 74">
            <a:extLst>
              <a:ext uri="{FF2B5EF4-FFF2-40B4-BE49-F238E27FC236}">
                <a16:creationId xmlns:a16="http://schemas.microsoft.com/office/drawing/2014/main" id="{00000000-0008-0000-06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78" name="Text Box 77">
            <a:extLst>
              <a:ext uri="{FF2B5EF4-FFF2-40B4-BE49-F238E27FC236}">
                <a16:creationId xmlns:a16="http://schemas.microsoft.com/office/drawing/2014/main" id="{00000000-0008-0000-06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79" name="AutoShape 74">
            <a:extLst>
              <a:ext uri="{FF2B5EF4-FFF2-40B4-BE49-F238E27FC236}">
                <a16:creationId xmlns:a16="http://schemas.microsoft.com/office/drawing/2014/main" id="{00000000-0008-0000-0600-00004F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80" name="Text Box 77">
            <a:extLst>
              <a:ext uri="{FF2B5EF4-FFF2-40B4-BE49-F238E27FC236}">
                <a16:creationId xmlns:a16="http://schemas.microsoft.com/office/drawing/2014/main" id="{00000000-0008-0000-06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1" name="AutoShape 74">
            <a:extLst>
              <a:ext uri="{FF2B5EF4-FFF2-40B4-BE49-F238E27FC236}">
                <a16:creationId xmlns:a16="http://schemas.microsoft.com/office/drawing/2014/main" id="{00000000-0008-0000-06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82" name="Text Box 77">
            <a:extLst>
              <a:ext uri="{FF2B5EF4-FFF2-40B4-BE49-F238E27FC236}">
                <a16:creationId xmlns:a16="http://schemas.microsoft.com/office/drawing/2014/main" id="{00000000-0008-0000-0600-00005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83" name="AutoShape 74">
            <a:extLst>
              <a:ext uri="{FF2B5EF4-FFF2-40B4-BE49-F238E27FC236}">
                <a16:creationId xmlns:a16="http://schemas.microsoft.com/office/drawing/2014/main" id="{00000000-0008-0000-06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84" name="Text Box 77">
            <a:extLst>
              <a:ext uri="{FF2B5EF4-FFF2-40B4-BE49-F238E27FC236}">
                <a16:creationId xmlns:a16="http://schemas.microsoft.com/office/drawing/2014/main" id="{00000000-0008-0000-0600-00005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85" name="AutoShape 74">
            <a:extLst>
              <a:ext uri="{FF2B5EF4-FFF2-40B4-BE49-F238E27FC236}">
                <a16:creationId xmlns:a16="http://schemas.microsoft.com/office/drawing/2014/main" id="{00000000-0008-0000-0600-000055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86" name="Text Box 77">
            <a:extLst>
              <a:ext uri="{FF2B5EF4-FFF2-40B4-BE49-F238E27FC236}">
                <a16:creationId xmlns:a16="http://schemas.microsoft.com/office/drawing/2014/main" id="{00000000-0008-0000-06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7" name="AutoShape 74">
            <a:extLst>
              <a:ext uri="{FF2B5EF4-FFF2-40B4-BE49-F238E27FC236}">
                <a16:creationId xmlns:a16="http://schemas.microsoft.com/office/drawing/2014/main" id="{00000000-0008-0000-06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88" name="Text Box 77">
            <a:extLst>
              <a:ext uri="{FF2B5EF4-FFF2-40B4-BE49-F238E27FC236}">
                <a16:creationId xmlns:a16="http://schemas.microsoft.com/office/drawing/2014/main" id="{00000000-0008-0000-0600-00005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89" name="그림 88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600-00005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 editAs="absolute">
    <xdr:from>
      <xdr:col>48</xdr:col>
      <xdr:colOff>123825</xdr:colOff>
      <xdr:row>2</xdr:row>
      <xdr:rowOff>133350</xdr:rowOff>
    </xdr:from>
    <xdr:to>
      <xdr:col>50</xdr:col>
      <xdr:colOff>247650</xdr:colOff>
      <xdr:row>3</xdr:row>
      <xdr:rowOff>123825</xdr:rowOff>
    </xdr:to>
    <xdr:sp macro="" textlink="" fLocksText="0">
      <xdr:nvSpPr>
        <xdr:cNvPr id="90" name="Text Box 1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4</xdr:col>
      <xdr:colOff>66675</xdr:colOff>
      <xdr:row>0</xdr:row>
      <xdr:rowOff>161925</xdr:rowOff>
    </xdr:from>
    <xdr:to>
      <xdr:col>28</xdr:col>
      <xdr:colOff>375299</xdr:colOff>
      <xdr:row>1</xdr:row>
      <xdr:rowOff>196215</xdr:rowOff>
    </xdr:to>
    <xdr:pic>
      <xdr:nvPicPr>
        <xdr:cNvPr id="40" name="그림 39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61925"/>
          <a:ext cx="6709424" cy="2819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41</xdr:col>
      <xdr:colOff>92269</xdr:colOff>
      <xdr:row>4</xdr:row>
      <xdr:rowOff>114300</xdr:rowOff>
    </xdr:from>
    <xdr:to>
      <xdr:col>46</xdr:col>
      <xdr:colOff>70554</xdr:colOff>
      <xdr:row>4</xdr:row>
      <xdr:rowOff>379477</xdr:rowOff>
    </xdr:to>
    <xdr:pic macro="[0]!미리보기_명세서인쇄범위">
      <xdr:nvPicPr>
        <xdr:cNvPr id="29" name="그림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12469" y="11049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46</xdr:col>
      <xdr:colOff>137713</xdr:colOff>
      <xdr:row>4</xdr:row>
      <xdr:rowOff>114300</xdr:rowOff>
    </xdr:from>
    <xdr:to>
      <xdr:col>51</xdr:col>
      <xdr:colOff>115998</xdr:colOff>
      <xdr:row>4</xdr:row>
      <xdr:rowOff>379477</xdr:rowOff>
    </xdr:to>
    <xdr:pic macro="[0]!기능제한">
      <xdr:nvPicPr>
        <xdr:cNvPr id="30" name="그림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58038" y="11049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57</xdr:col>
      <xdr:colOff>28575</xdr:colOff>
      <xdr:row>4</xdr:row>
      <xdr:rowOff>114300</xdr:rowOff>
    </xdr:from>
    <xdr:to>
      <xdr:col>62</xdr:col>
      <xdr:colOff>6860</xdr:colOff>
      <xdr:row>4</xdr:row>
      <xdr:rowOff>379477</xdr:rowOff>
    </xdr:to>
    <xdr:pic macro="[0]!기능제한">
      <xdr:nvPicPr>
        <xdr:cNvPr id="31" name="그림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49175" y="11049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36</xdr:col>
      <xdr:colOff>37300</xdr:colOff>
      <xdr:row>4</xdr:row>
      <xdr:rowOff>114300</xdr:rowOff>
    </xdr:from>
    <xdr:to>
      <xdr:col>41</xdr:col>
      <xdr:colOff>25110</xdr:colOff>
      <xdr:row>4</xdr:row>
      <xdr:rowOff>379477</xdr:rowOff>
    </xdr:to>
    <xdr:pic macro="[0]!불러오기_급여입력">
      <xdr:nvPicPr>
        <xdr:cNvPr id="33" name="그림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57375" y="1104900"/>
          <a:ext cx="987935" cy="265177"/>
        </a:xfrm>
        <a:prstGeom prst="rect">
          <a:avLst/>
        </a:prstGeom>
      </xdr:spPr>
    </xdr:pic>
    <xdr:clientData/>
  </xdr:twoCellAnchor>
  <xdr:twoCellAnchor editAs="absolute">
    <xdr:from>
      <xdr:col>51</xdr:col>
      <xdr:colOff>183157</xdr:colOff>
      <xdr:row>4</xdr:row>
      <xdr:rowOff>114300</xdr:rowOff>
    </xdr:from>
    <xdr:to>
      <xdr:col>56</xdr:col>
      <xdr:colOff>161442</xdr:colOff>
      <xdr:row>4</xdr:row>
      <xdr:rowOff>379477</xdr:rowOff>
    </xdr:to>
    <xdr:pic macro="[0]!기능제한">
      <xdr:nvPicPr>
        <xdr:cNvPr id="34" name="그림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03607" y="11049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61</xdr:col>
      <xdr:colOff>161925</xdr:colOff>
      <xdr:row>4</xdr:row>
      <xdr:rowOff>22646</xdr:rowOff>
    </xdr:to>
    <xdr:grpSp>
      <xdr:nvGrpSpPr>
        <xdr:cNvPr id="36" name="그룹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64" name="그림 63">
            <a:extLst>
              <a:ext uri="{FF2B5EF4-FFF2-40B4-BE49-F238E27FC236}">
                <a16:creationId xmlns:a16="http://schemas.microsoft.com/office/drawing/2014/main" id="{00000000-0008-0000-0700-00004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65" name="Picture 63" descr="엑셀지식in">
            <a:hlinkClick xmlns:r="http://schemas.openxmlformats.org/officeDocument/2006/relationships" r:id="rId7" tooltip="비즈폼 엑셀상담 서비스"/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6" name="Picture 64" descr="엑셀상담서비스">
            <a:hlinkClick xmlns:r="http://schemas.openxmlformats.org/officeDocument/2006/relationships" r:id="rId9" tooltip="비즈폼 엑셀지식인(Tip)"/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7" name="Line 66">
            <a:extLst>
              <a:ext uri="{FF2B5EF4-FFF2-40B4-BE49-F238E27FC236}">
                <a16:creationId xmlns:a16="http://schemas.microsoft.com/office/drawing/2014/main" id="{00000000-0008-0000-07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68" name="Picture 68" descr="서식사용설명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0" name="Line 22">
            <a:extLst>
              <a:ext uri="{FF2B5EF4-FFF2-40B4-BE49-F238E27FC236}">
                <a16:creationId xmlns:a16="http://schemas.microsoft.com/office/drawing/2014/main" id="{00000000-0008-0000-07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71" name="Picture 67" descr="검색버튼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2" name="AutoShape 79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73" name="Text Box 80">
            <a:extLst>
              <a:ext uri="{FF2B5EF4-FFF2-40B4-BE49-F238E27FC236}">
                <a16:creationId xmlns:a16="http://schemas.microsoft.com/office/drawing/2014/main" id="{00000000-0008-0000-0700-00004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74" name="AutoShape 73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75" name="Text Box 76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76" name="AutoShape 74">
            <a:extLst>
              <a:ext uri="{FF2B5EF4-FFF2-40B4-BE49-F238E27FC236}">
                <a16:creationId xmlns:a16="http://schemas.microsoft.com/office/drawing/2014/main" id="{00000000-0008-0000-0700-00004C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77" name="Text Box 77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78" name="AutoShape 74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79" name="Text Box 77">
            <a:extLst>
              <a:ext uri="{FF2B5EF4-FFF2-40B4-BE49-F238E27FC236}">
                <a16:creationId xmlns:a16="http://schemas.microsoft.com/office/drawing/2014/main" id="{00000000-0008-0000-0700-00004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80" name="AutoShape 74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81" name="Text Box 77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chemeClr val="bg1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2" name="AutoShape 74">
            <a:extLst>
              <a:ext uri="{FF2B5EF4-FFF2-40B4-BE49-F238E27FC236}">
                <a16:creationId xmlns:a16="http://schemas.microsoft.com/office/drawing/2014/main" id="{00000000-0008-0000-0700-000052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83" name="Text Box 77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84" name="AutoShape 74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85" name="Text Box 77">
            <a:extLst>
              <a:ext uri="{FF2B5EF4-FFF2-40B4-BE49-F238E27FC236}">
                <a16:creationId xmlns:a16="http://schemas.microsoft.com/office/drawing/2014/main" id="{00000000-0008-0000-0700-00005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86" name="AutoShape 74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87" name="Text Box 77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8" name="AutoShape 74">
            <a:extLst>
              <a:ext uri="{FF2B5EF4-FFF2-40B4-BE49-F238E27FC236}">
                <a16:creationId xmlns:a16="http://schemas.microsoft.com/office/drawing/2014/main" id="{00000000-0008-0000-0700-000058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89" name="Text Box 77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90" name="그림 89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50</xdr:col>
      <xdr:colOff>123825</xdr:colOff>
      <xdr:row>2</xdr:row>
      <xdr:rowOff>133350</xdr:rowOff>
    </xdr:from>
    <xdr:to>
      <xdr:col>57</xdr:col>
      <xdr:colOff>28575</xdr:colOff>
      <xdr:row>3</xdr:row>
      <xdr:rowOff>123825</xdr:rowOff>
    </xdr:to>
    <xdr:sp macro="" textlink="" fLocksText="0">
      <xdr:nvSpPr>
        <xdr:cNvPr id="91" name="Text Box 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10</xdr:col>
      <xdr:colOff>104775</xdr:colOff>
      <xdr:row>0</xdr:row>
      <xdr:rowOff>152400</xdr:rowOff>
    </xdr:from>
    <xdr:to>
      <xdr:col>38</xdr:col>
      <xdr:colOff>194324</xdr:colOff>
      <xdr:row>1</xdr:row>
      <xdr:rowOff>186690</xdr:rowOff>
    </xdr:to>
    <xdr:pic>
      <xdr:nvPicPr>
        <xdr:cNvPr id="37" name="그림 36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152400"/>
          <a:ext cx="6709424" cy="28194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51</xdr:col>
      <xdr:colOff>78105</xdr:colOff>
      <xdr:row>4</xdr:row>
      <xdr:rowOff>95250</xdr:rowOff>
    </xdr:from>
    <xdr:to>
      <xdr:col>56</xdr:col>
      <xdr:colOff>56390</xdr:colOff>
      <xdr:row>4</xdr:row>
      <xdr:rowOff>360427</xdr:rowOff>
    </xdr:to>
    <xdr:pic macro="[0]!미리보기_명세서인쇄범위">
      <xdr:nvPicPr>
        <xdr:cNvPr id="24" name="그림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79380" y="10858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56</xdr:col>
      <xdr:colOff>127635</xdr:colOff>
      <xdr:row>4</xdr:row>
      <xdr:rowOff>95250</xdr:rowOff>
    </xdr:from>
    <xdr:to>
      <xdr:col>61</xdr:col>
      <xdr:colOff>105920</xdr:colOff>
      <xdr:row>4</xdr:row>
      <xdr:rowOff>360427</xdr:rowOff>
    </xdr:to>
    <xdr:pic macro="[0]!기능제한">
      <xdr:nvPicPr>
        <xdr:cNvPr id="25" name="그림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29035" y="10858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69</xdr:col>
      <xdr:colOff>198120</xdr:colOff>
      <xdr:row>8</xdr:row>
      <xdr:rowOff>190500</xdr:rowOff>
    </xdr:from>
    <xdr:to>
      <xdr:col>76</xdr:col>
      <xdr:colOff>176405</xdr:colOff>
      <xdr:row>9</xdr:row>
      <xdr:rowOff>227077</xdr:rowOff>
    </xdr:to>
    <xdr:pic macro="[0]!기능제한">
      <xdr:nvPicPr>
        <xdr:cNvPr id="26" name="그림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019020" y="17526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46</xdr:col>
      <xdr:colOff>19050</xdr:colOff>
      <xdr:row>4</xdr:row>
      <xdr:rowOff>95250</xdr:rowOff>
    </xdr:from>
    <xdr:to>
      <xdr:col>51</xdr:col>
      <xdr:colOff>6860</xdr:colOff>
      <xdr:row>4</xdr:row>
      <xdr:rowOff>360427</xdr:rowOff>
    </xdr:to>
    <xdr:pic macro="[0]!기능제한">
      <xdr:nvPicPr>
        <xdr:cNvPr id="6" name="그림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20200" y="1085850"/>
          <a:ext cx="987935" cy="265177"/>
        </a:xfrm>
        <a:prstGeom prst="rect">
          <a:avLst/>
        </a:prstGeom>
      </xdr:spPr>
    </xdr:pic>
    <xdr:clientData/>
  </xdr:twoCellAnchor>
  <xdr:twoCellAnchor editAs="absolute">
    <xdr:from>
      <xdr:col>61</xdr:col>
      <xdr:colOff>177165</xdr:colOff>
      <xdr:row>4</xdr:row>
      <xdr:rowOff>95250</xdr:rowOff>
    </xdr:from>
    <xdr:to>
      <xdr:col>66</xdr:col>
      <xdr:colOff>155450</xdr:colOff>
      <xdr:row>4</xdr:row>
      <xdr:rowOff>360427</xdr:rowOff>
    </xdr:to>
    <xdr:pic macro="[0]!기능제한"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78690" y="10858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69</xdr:col>
      <xdr:colOff>198120</xdr:colOff>
      <xdr:row>11</xdr:row>
      <xdr:rowOff>171450</xdr:rowOff>
    </xdr:from>
    <xdr:to>
      <xdr:col>76</xdr:col>
      <xdr:colOff>176405</xdr:colOff>
      <xdr:row>12</xdr:row>
      <xdr:rowOff>208027</xdr:rowOff>
    </xdr:to>
    <xdr:pic macro="[0]!기능제한">
      <xdr:nvPicPr>
        <xdr:cNvPr id="36" name="그림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019020" y="24193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66</xdr:col>
      <xdr:colOff>180975</xdr:colOff>
      <xdr:row>4</xdr:row>
      <xdr:rowOff>22646</xdr:rowOff>
    </xdr:to>
    <xdr:grpSp>
      <xdr:nvGrpSpPr>
        <xdr:cNvPr id="40" name="그룹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37" name="그림 36">
            <a:extLst>
              <a:ext uri="{FF2B5EF4-FFF2-40B4-BE49-F238E27FC236}">
                <a16:creationId xmlns:a16="http://schemas.microsoft.com/office/drawing/2014/main" id="{00000000-0008-0000-08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38" name="Picture 63" descr="엑셀지식in">
            <a:hlinkClick xmlns:r="http://schemas.openxmlformats.org/officeDocument/2006/relationships" r:id="rId7" tooltip="비즈폼 엑셀상담 서비스"/>
            <a:extLst>
              <a:ext uri="{FF2B5EF4-FFF2-40B4-BE49-F238E27FC236}">
                <a16:creationId xmlns:a16="http://schemas.microsoft.com/office/drawing/2014/main" id="{00000000-0008-0000-0800-00002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39" name="Picture 64" descr="엑셀상담서비스">
            <a:hlinkClick xmlns:r="http://schemas.openxmlformats.org/officeDocument/2006/relationships" r:id="rId9" tooltip="비즈폼 엑셀지식인(Tip)"/>
            <a:extLst>
              <a:ext uri="{FF2B5EF4-FFF2-40B4-BE49-F238E27FC236}">
                <a16:creationId xmlns:a16="http://schemas.microsoft.com/office/drawing/2014/main" id="{00000000-0008-0000-0800-00002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8" name="Line 66">
            <a:extLst>
              <a:ext uri="{FF2B5EF4-FFF2-40B4-BE49-F238E27FC236}">
                <a16:creationId xmlns:a16="http://schemas.microsoft.com/office/drawing/2014/main" id="{00000000-0008-0000-0800-000044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69" name="Picture 68" descr="서식사용설명">
            <a:extLst>
              <a:ext uri="{FF2B5EF4-FFF2-40B4-BE49-F238E27FC236}">
                <a16:creationId xmlns:a16="http://schemas.microsoft.com/office/drawing/2014/main" id="{00000000-0008-0000-0800-00004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1" name="Line 22">
            <a:extLst>
              <a:ext uri="{FF2B5EF4-FFF2-40B4-BE49-F238E27FC236}">
                <a16:creationId xmlns:a16="http://schemas.microsoft.com/office/drawing/2014/main" id="{00000000-0008-0000-0800-000047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72" name="Picture 67" descr="검색버튼">
            <a:extLst>
              <a:ext uri="{FF2B5EF4-FFF2-40B4-BE49-F238E27FC236}">
                <a16:creationId xmlns:a16="http://schemas.microsoft.com/office/drawing/2014/main" id="{00000000-0008-0000-0800-00004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3" name="AutoShape 79">
            <a:extLst>
              <a:ext uri="{FF2B5EF4-FFF2-40B4-BE49-F238E27FC236}">
                <a16:creationId xmlns:a16="http://schemas.microsoft.com/office/drawing/2014/main" id="{00000000-0008-0000-0800-000049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74" name="Text Box 80">
            <a:extLst>
              <a:ext uri="{FF2B5EF4-FFF2-40B4-BE49-F238E27FC236}">
                <a16:creationId xmlns:a16="http://schemas.microsoft.com/office/drawing/2014/main" id="{00000000-0008-0000-08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75" name="AutoShape 73">
            <a:extLst>
              <a:ext uri="{FF2B5EF4-FFF2-40B4-BE49-F238E27FC236}">
                <a16:creationId xmlns:a16="http://schemas.microsoft.com/office/drawing/2014/main" id="{00000000-0008-0000-08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76" name="Text Box 76">
            <a:extLst>
              <a:ext uri="{FF2B5EF4-FFF2-40B4-BE49-F238E27FC236}">
                <a16:creationId xmlns:a16="http://schemas.microsoft.com/office/drawing/2014/main" id="{00000000-0008-0000-0800-00004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77" name="AutoShape 74">
            <a:extLst>
              <a:ext uri="{FF2B5EF4-FFF2-40B4-BE49-F238E27FC236}">
                <a16:creationId xmlns:a16="http://schemas.microsoft.com/office/drawing/2014/main" id="{00000000-0008-0000-08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78" name="Text Box 77">
            <a:extLst>
              <a:ext uri="{FF2B5EF4-FFF2-40B4-BE49-F238E27FC236}">
                <a16:creationId xmlns:a16="http://schemas.microsoft.com/office/drawing/2014/main" id="{00000000-0008-0000-08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79" name="AutoShape 74">
            <a:extLst>
              <a:ext uri="{FF2B5EF4-FFF2-40B4-BE49-F238E27FC236}">
                <a16:creationId xmlns:a16="http://schemas.microsoft.com/office/drawing/2014/main" id="{00000000-0008-0000-0800-00004F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80" name="Text Box 77">
            <a:extLst>
              <a:ext uri="{FF2B5EF4-FFF2-40B4-BE49-F238E27FC236}">
                <a16:creationId xmlns:a16="http://schemas.microsoft.com/office/drawing/2014/main" id="{00000000-0008-0000-08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81" name="AutoShape 74">
            <a:extLst>
              <a:ext uri="{FF2B5EF4-FFF2-40B4-BE49-F238E27FC236}">
                <a16:creationId xmlns:a16="http://schemas.microsoft.com/office/drawing/2014/main" id="{00000000-0008-0000-08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82" name="Text Box 77">
            <a:extLst>
              <a:ext uri="{FF2B5EF4-FFF2-40B4-BE49-F238E27FC236}">
                <a16:creationId xmlns:a16="http://schemas.microsoft.com/office/drawing/2014/main" id="{00000000-0008-0000-0800-00005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3" name="AutoShape 74">
            <a:extLst>
              <a:ext uri="{FF2B5EF4-FFF2-40B4-BE49-F238E27FC236}">
                <a16:creationId xmlns:a16="http://schemas.microsoft.com/office/drawing/2014/main" id="{00000000-0008-0000-08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84" name="Text Box 77">
            <a:extLst>
              <a:ext uri="{FF2B5EF4-FFF2-40B4-BE49-F238E27FC236}">
                <a16:creationId xmlns:a16="http://schemas.microsoft.com/office/drawing/2014/main" id="{00000000-0008-0000-0800-00005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85" name="AutoShape 74">
            <a:extLst>
              <a:ext uri="{FF2B5EF4-FFF2-40B4-BE49-F238E27FC236}">
                <a16:creationId xmlns:a16="http://schemas.microsoft.com/office/drawing/2014/main" id="{00000000-0008-0000-0800-000055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86" name="Text Box 77">
            <a:extLst>
              <a:ext uri="{FF2B5EF4-FFF2-40B4-BE49-F238E27FC236}">
                <a16:creationId xmlns:a16="http://schemas.microsoft.com/office/drawing/2014/main" id="{00000000-0008-0000-08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87" name="AutoShape 74">
            <a:extLst>
              <a:ext uri="{FF2B5EF4-FFF2-40B4-BE49-F238E27FC236}">
                <a16:creationId xmlns:a16="http://schemas.microsoft.com/office/drawing/2014/main" id="{00000000-0008-0000-08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88" name="Text Box 77">
            <a:extLst>
              <a:ext uri="{FF2B5EF4-FFF2-40B4-BE49-F238E27FC236}">
                <a16:creationId xmlns:a16="http://schemas.microsoft.com/office/drawing/2014/main" id="{00000000-0008-0000-0800-00005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chemeClr val="bg1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9" name="AutoShape 74">
            <a:extLst>
              <a:ext uri="{FF2B5EF4-FFF2-40B4-BE49-F238E27FC236}">
                <a16:creationId xmlns:a16="http://schemas.microsoft.com/office/drawing/2014/main" id="{00000000-0008-0000-08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90" name="Text Box 77">
            <a:extLst>
              <a:ext uri="{FF2B5EF4-FFF2-40B4-BE49-F238E27FC236}">
                <a16:creationId xmlns:a16="http://schemas.microsoft.com/office/drawing/2014/main" id="{00000000-0008-0000-0800-00005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91" name="그림 90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800-00005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55</xdr:col>
      <xdr:colOff>142875</xdr:colOff>
      <xdr:row>2</xdr:row>
      <xdr:rowOff>133350</xdr:rowOff>
    </xdr:from>
    <xdr:to>
      <xdr:col>62</xdr:col>
      <xdr:colOff>47625</xdr:colOff>
      <xdr:row>3</xdr:row>
      <xdr:rowOff>123825</xdr:rowOff>
    </xdr:to>
    <xdr:sp macro="" textlink="" fLocksText="0">
      <xdr:nvSpPr>
        <xdr:cNvPr id="92" name="Text Box 1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10</xdr:col>
      <xdr:colOff>104775</xdr:colOff>
      <xdr:row>0</xdr:row>
      <xdr:rowOff>152400</xdr:rowOff>
    </xdr:from>
    <xdr:to>
      <xdr:col>44</xdr:col>
      <xdr:colOff>13349</xdr:colOff>
      <xdr:row>1</xdr:row>
      <xdr:rowOff>186690</xdr:rowOff>
    </xdr:to>
    <xdr:pic>
      <xdr:nvPicPr>
        <xdr:cNvPr id="41" name="그림 4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152400"/>
          <a:ext cx="6709424" cy="28194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51</xdr:col>
      <xdr:colOff>50290</xdr:colOff>
      <xdr:row>4</xdr:row>
      <xdr:rowOff>114300</xdr:rowOff>
    </xdr:from>
    <xdr:to>
      <xdr:col>56</xdr:col>
      <xdr:colOff>28575</xdr:colOff>
      <xdr:row>5</xdr:row>
      <xdr:rowOff>131827</xdr:rowOff>
    </xdr:to>
    <xdr:pic macro="[0]!미리보기"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51565" y="11049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56</xdr:col>
      <xdr:colOff>113500</xdr:colOff>
      <xdr:row>4</xdr:row>
      <xdr:rowOff>114300</xdr:rowOff>
    </xdr:from>
    <xdr:to>
      <xdr:col>61</xdr:col>
      <xdr:colOff>91785</xdr:colOff>
      <xdr:row>5</xdr:row>
      <xdr:rowOff>131827</xdr:rowOff>
    </xdr:to>
    <xdr:pic macro="[0]!기능제한">
      <xdr:nvPicPr>
        <xdr:cNvPr id="3" name="그림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14900" y="11049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61</xdr:col>
      <xdr:colOff>170650</xdr:colOff>
      <xdr:row>4</xdr:row>
      <xdr:rowOff>114300</xdr:rowOff>
    </xdr:from>
    <xdr:to>
      <xdr:col>66</xdr:col>
      <xdr:colOff>148935</xdr:colOff>
      <xdr:row>5</xdr:row>
      <xdr:rowOff>131827</xdr:rowOff>
    </xdr:to>
    <xdr:pic macro="[0]!기능제한">
      <xdr:nvPicPr>
        <xdr:cNvPr id="4" name="그림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72175" y="110490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45</xdr:col>
      <xdr:colOff>164590</xdr:colOff>
      <xdr:row>4</xdr:row>
      <xdr:rowOff>114300</xdr:rowOff>
    </xdr:from>
    <xdr:to>
      <xdr:col>50</xdr:col>
      <xdr:colOff>152400</xdr:colOff>
      <xdr:row>5</xdr:row>
      <xdr:rowOff>131827</xdr:rowOff>
    </xdr:to>
    <xdr:pic macro="[0]!기능제한">
      <xdr:nvPicPr>
        <xdr:cNvPr id="5" name="그림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5715" y="1104900"/>
          <a:ext cx="987935" cy="265177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66</xdr:col>
      <xdr:colOff>180975</xdr:colOff>
      <xdr:row>4</xdr:row>
      <xdr:rowOff>22646</xdr:rowOff>
    </xdr:to>
    <xdr:grpSp>
      <xdr:nvGrpSpPr>
        <xdr:cNvPr id="34" name="그룹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41" name="그림 40">
            <a:extLst>
              <a:ext uri="{FF2B5EF4-FFF2-40B4-BE49-F238E27FC236}">
                <a16:creationId xmlns:a16="http://schemas.microsoft.com/office/drawing/2014/main" id="{00000000-0008-0000-09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63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900-00003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4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900-00004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5" name="Line 66">
            <a:extLst>
              <a:ext uri="{FF2B5EF4-FFF2-40B4-BE49-F238E27FC236}">
                <a16:creationId xmlns:a16="http://schemas.microsoft.com/office/drawing/2014/main" id="{00000000-0008-0000-0900-000041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66" name="Picture 68" descr="서식사용설명">
            <a:extLst>
              <a:ext uri="{FF2B5EF4-FFF2-40B4-BE49-F238E27FC236}">
                <a16:creationId xmlns:a16="http://schemas.microsoft.com/office/drawing/2014/main" id="{00000000-0008-0000-0900-00004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8" name="Line 22">
            <a:extLst>
              <a:ext uri="{FF2B5EF4-FFF2-40B4-BE49-F238E27FC236}">
                <a16:creationId xmlns:a16="http://schemas.microsoft.com/office/drawing/2014/main" id="{00000000-0008-0000-0900-000044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69" name="Picture 67" descr="검색버튼">
            <a:extLst>
              <a:ext uri="{FF2B5EF4-FFF2-40B4-BE49-F238E27FC236}">
                <a16:creationId xmlns:a16="http://schemas.microsoft.com/office/drawing/2014/main" id="{00000000-0008-0000-0900-00004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0" name="AutoShape 79">
            <a:extLst>
              <a:ext uri="{FF2B5EF4-FFF2-40B4-BE49-F238E27FC236}">
                <a16:creationId xmlns:a16="http://schemas.microsoft.com/office/drawing/2014/main" id="{00000000-0008-0000-0900-000046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71" name="Text Box 80">
            <a:extLst>
              <a:ext uri="{FF2B5EF4-FFF2-40B4-BE49-F238E27FC236}">
                <a16:creationId xmlns:a16="http://schemas.microsoft.com/office/drawing/2014/main" id="{00000000-0008-0000-0900-00004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72" name="AutoShape 73">
            <a:extLst>
              <a:ext uri="{FF2B5EF4-FFF2-40B4-BE49-F238E27FC236}">
                <a16:creationId xmlns:a16="http://schemas.microsoft.com/office/drawing/2014/main" id="{00000000-0008-0000-09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73" name="Text Box 76">
            <a:extLst>
              <a:ext uri="{FF2B5EF4-FFF2-40B4-BE49-F238E27FC236}">
                <a16:creationId xmlns:a16="http://schemas.microsoft.com/office/drawing/2014/main" id="{00000000-0008-0000-0900-00004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74" name="AutoShape 74">
            <a:extLst>
              <a:ext uri="{FF2B5EF4-FFF2-40B4-BE49-F238E27FC236}">
                <a16:creationId xmlns:a16="http://schemas.microsoft.com/office/drawing/2014/main" id="{00000000-0008-0000-09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75" name="Text Box 77">
            <a:extLst>
              <a:ext uri="{FF2B5EF4-FFF2-40B4-BE49-F238E27FC236}">
                <a16:creationId xmlns:a16="http://schemas.microsoft.com/office/drawing/2014/main" id="{00000000-0008-0000-0900-00004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76" name="AutoShape 74">
            <a:extLst>
              <a:ext uri="{FF2B5EF4-FFF2-40B4-BE49-F238E27FC236}">
                <a16:creationId xmlns:a16="http://schemas.microsoft.com/office/drawing/2014/main" id="{00000000-0008-0000-0900-00004C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77" name="Text Box 77">
            <a:extLst>
              <a:ext uri="{FF2B5EF4-FFF2-40B4-BE49-F238E27FC236}">
                <a16:creationId xmlns:a16="http://schemas.microsoft.com/office/drawing/2014/main" id="{00000000-0008-0000-0900-00004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78" name="AutoShape 74">
            <a:extLst>
              <a:ext uri="{FF2B5EF4-FFF2-40B4-BE49-F238E27FC236}">
                <a16:creationId xmlns:a16="http://schemas.microsoft.com/office/drawing/2014/main" id="{00000000-0008-0000-09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79" name="Text Box 77">
            <a:extLst>
              <a:ext uri="{FF2B5EF4-FFF2-40B4-BE49-F238E27FC236}">
                <a16:creationId xmlns:a16="http://schemas.microsoft.com/office/drawing/2014/main" id="{00000000-0008-0000-0900-00004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0" name="AutoShape 74">
            <a:extLst>
              <a:ext uri="{FF2B5EF4-FFF2-40B4-BE49-F238E27FC236}">
                <a16:creationId xmlns:a16="http://schemas.microsoft.com/office/drawing/2014/main" id="{00000000-0008-0000-09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81" name="Text Box 77">
            <a:extLst>
              <a:ext uri="{FF2B5EF4-FFF2-40B4-BE49-F238E27FC236}">
                <a16:creationId xmlns:a16="http://schemas.microsoft.com/office/drawing/2014/main" id="{00000000-0008-0000-0900-00005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82" name="AutoShape 74">
            <a:extLst>
              <a:ext uri="{FF2B5EF4-FFF2-40B4-BE49-F238E27FC236}">
                <a16:creationId xmlns:a16="http://schemas.microsoft.com/office/drawing/2014/main" id="{00000000-0008-0000-0900-000052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83" name="Text Box 77">
            <a:extLst>
              <a:ext uri="{FF2B5EF4-FFF2-40B4-BE49-F238E27FC236}">
                <a16:creationId xmlns:a16="http://schemas.microsoft.com/office/drawing/2014/main" id="{00000000-0008-0000-0900-00005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84" name="AutoShape 74">
            <a:extLst>
              <a:ext uri="{FF2B5EF4-FFF2-40B4-BE49-F238E27FC236}">
                <a16:creationId xmlns:a16="http://schemas.microsoft.com/office/drawing/2014/main" id="{00000000-0008-0000-09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85" name="Text Box 77">
            <a:extLst>
              <a:ext uri="{FF2B5EF4-FFF2-40B4-BE49-F238E27FC236}">
                <a16:creationId xmlns:a16="http://schemas.microsoft.com/office/drawing/2014/main" id="{00000000-0008-0000-0900-00005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6" name="AutoShape 74">
            <a:extLst>
              <a:ext uri="{FF2B5EF4-FFF2-40B4-BE49-F238E27FC236}">
                <a16:creationId xmlns:a16="http://schemas.microsoft.com/office/drawing/2014/main" id="{00000000-0008-0000-09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87" name="Text Box 77">
            <a:extLst>
              <a:ext uri="{FF2B5EF4-FFF2-40B4-BE49-F238E27FC236}">
                <a16:creationId xmlns:a16="http://schemas.microsoft.com/office/drawing/2014/main" id="{00000000-0008-0000-0900-00005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88" name="그림 87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900-00005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55</xdr:col>
      <xdr:colOff>123825</xdr:colOff>
      <xdr:row>2</xdr:row>
      <xdr:rowOff>133350</xdr:rowOff>
    </xdr:from>
    <xdr:to>
      <xdr:col>62</xdr:col>
      <xdr:colOff>28575</xdr:colOff>
      <xdr:row>3</xdr:row>
      <xdr:rowOff>123825</xdr:rowOff>
    </xdr:to>
    <xdr:sp macro="" textlink="" fLocksText="0">
      <xdr:nvSpPr>
        <xdr:cNvPr id="89" name="Text Box 1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 txBox="1">
          <a:spLocks noChangeArrowheads="1"/>
        </xdr:cNvSpPr>
      </xdr:nvSpPr>
      <xdr:spPr bwMode="auto">
        <a:xfrm>
          <a:off x="1112520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10</xdr:col>
      <xdr:colOff>104775</xdr:colOff>
      <xdr:row>0</xdr:row>
      <xdr:rowOff>142875</xdr:rowOff>
    </xdr:from>
    <xdr:to>
      <xdr:col>44</xdr:col>
      <xdr:colOff>13349</xdr:colOff>
      <xdr:row>1</xdr:row>
      <xdr:rowOff>177165</xdr:rowOff>
    </xdr:to>
    <xdr:pic>
      <xdr:nvPicPr>
        <xdr:cNvPr id="35" name="그림 3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142875"/>
          <a:ext cx="6709424" cy="28194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114300</xdr:colOff>
      <xdr:row>5</xdr:row>
      <xdr:rowOff>228600</xdr:rowOff>
    </xdr:from>
    <xdr:to>
      <xdr:col>10</xdr:col>
      <xdr:colOff>511685</xdr:colOff>
      <xdr:row>6</xdr:row>
      <xdr:rowOff>246127</xdr:rowOff>
    </xdr:to>
    <xdr:pic macro="[0]!검색하기_급여누적">
      <xdr:nvPicPr>
        <xdr:cNvPr id="3" name="그림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76875" y="14668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26</xdr:col>
      <xdr:colOff>466725</xdr:colOff>
      <xdr:row>5</xdr:row>
      <xdr:rowOff>228600</xdr:rowOff>
    </xdr:from>
    <xdr:to>
      <xdr:col>28</xdr:col>
      <xdr:colOff>283085</xdr:colOff>
      <xdr:row>6</xdr:row>
      <xdr:rowOff>246127</xdr:rowOff>
    </xdr:to>
    <xdr:pic macro="[0]!날짜정렬">
      <xdr:nvPicPr>
        <xdr:cNvPr id="5" name="그림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72375" y="1466850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10</xdr:col>
      <xdr:colOff>578768</xdr:colOff>
      <xdr:row>5</xdr:row>
      <xdr:rowOff>228600</xdr:rowOff>
    </xdr:from>
    <xdr:to>
      <xdr:col>26</xdr:col>
      <xdr:colOff>399643</xdr:colOff>
      <xdr:row>6</xdr:row>
      <xdr:rowOff>247350</xdr:rowOff>
    </xdr:to>
    <xdr:pic macro="[0]!급여누적_전체검색">
      <xdr:nvPicPr>
        <xdr:cNvPr id="34" name="그림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2368" y="1466850"/>
          <a:ext cx="982925" cy="266400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52</xdr:col>
      <xdr:colOff>266700</xdr:colOff>
      <xdr:row>4</xdr:row>
      <xdr:rowOff>22646</xdr:rowOff>
    </xdr:to>
    <xdr:grpSp>
      <xdr:nvGrpSpPr>
        <xdr:cNvPr id="35" name="그룹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63" name="그림 62">
            <a:extLst>
              <a:ext uri="{FF2B5EF4-FFF2-40B4-BE49-F238E27FC236}">
                <a16:creationId xmlns:a16="http://schemas.microsoft.com/office/drawing/2014/main" id="{00000000-0008-0000-0A00-00003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64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0A00-00004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5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0A00-00004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6" name="Line 66">
            <a:extLst>
              <a:ext uri="{FF2B5EF4-FFF2-40B4-BE49-F238E27FC236}">
                <a16:creationId xmlns:a16="http://schemas.microsoft.com/office/drawing/2014/main" id="{00000000-0008-0000-0A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67" name="Picture 68" descr="서식사용설명">
            <a:extLst>
              <a:ext uri="{FF2B5EF4-FFF2-40B4-BE49-F238E27FC236}">
                <a16:creationId xmlns:a16="http://schemas.microsoft.com/office/drawing/2014/main" id="{00000000-0008-0000-0A00-00004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9" name="Line 22">
            <a:extLst>
              <a:ext uri="{FF2B5EF4-FFF2-40B4-BE49-F238E27FC236}">
                <a16:creationId xmlns:a16="http://schemas.microsoft.com/office/drawing/2014/main" id="{00000000-0008-0000-0A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70" name="Picture 67" descr="검색버튼">
            <a:extLst>
              <a:ext uri="{FF2B5EF4-FFF2-40B4-BE49-F238E27FC236}">
                <a16:creationId xmlns:a16="http://schemas.microsoft.com/office/drawing/2014/main" id="{00000000-0008-0000-0A00-00004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1" name="AutoShape 79">
            <a:extLst>
              <a:ext uri="{FF2B5EF4-FFF2-40B4-BE49-F238E27FC236}">
                <a16:creationId xmlns:a16="http://schemas.microsoft.com/office/drawing/2014/main" id="{00000000-0008-0000-0A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72" name="Text Box 80">
            <a:extLst>
              <a:ext uri="{FF2B5EF4-FFF2-40B4-BE49-F238E27FC236}">
                <a16:creationId xmlns:a16="http://schemas.microsoft.com/office/drawing/2014/main" id="{00000000-0008-0000-0A00-00004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73" name="AutoShape 73">
            <a:extLst>
              <a:ext uri="{FF2B5EF4-FFF2-40B4-BE49-F238E27FC236}">
                <a16:creationId xmlns:a16="http://schemas.microsoft.com/office/drawing/2014/main" id="{00000000-0008-0000-0A00-000049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74" name="Text Box 76">
            <a:extLst>
              <a:ext uri="{FF2B5EF4-FFF2-40B4-BE49-F238E27FC236}">
                <a16:creationId xmlns:a16="http://schemas.microsoft.com/office/drawing/2014/main" id="{00000000-0008-0000-0A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75" name="AutoShape 74">
            <a:extLst>
              <a:ext uri="{FF2B5EF4-FFF2-40B4-BE49-F238E27FC236}">
                <a16:creationId xmlns:a16="http://schemas.microsoft.com/office/drawing/2014/main" id="{00000000-0008-0000-0A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76" name="Text Box 77">
            <a:extLst>
              <a:ext uri="{FF2B5EF4-FFF2-40B4-BE49-F238E27FC236}">
                <a16:creationId xmlns:a16="http://schemas.microsoft.com/office/drawing/2014/main" id="{00000000-0008-0000-0A00-00004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77" name="AutoShape 74">
            <a:extLst>
              <a:ext uri="{FF2B5EF4-FFF2-40B4-BE49-F238E27FC236}">
                <a16:creationId xmlns:a16="http://schemas.microsoft.com/office/drawing/2014/main" id="{00000000-0008-0000-0A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78" name="Text Box 77">
            <a:extLst>
              <a:ext uri="{FF2B5EF4-FFF2-40B4-BE49-F238E27FC236}">
                <a16:creationId xmlns:a16="http://schemas.microsoft.com/office/drawing/2014/main" id="{00000000-0008-0000-0A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79" name="AutoShape 74">
            <a:extLst>
              <a:ext uri="{FF2B5EF4-FFF2-40B4-BE49-F238E27FC236}">
                <a16:creationId xmlns:a16="http://schemas.microsoft.com/office/drawing/2014/main" id="{00000000-0008-0000-0A00-00004F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80" name="Text Box 77">
            <a:extLst>
              <a:ext uri="{FF2B5EF4-FFF2-40B4-BE49-F238E27FC236}">
                <a16:creationId xmlns:a16="http://schemas.microsoft.com/office/drawing/2014/main" id="{00000000-0008-0000-0A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1" name="AutoShape 74">
            <a:extLst>
              <a:ext uri="{FF2B5EF4-FFF2-40B4-BE49-F238E27FC236}">
                <a16:creationId xmlns:a16="http://schemas.microsoft.com/office/drawing/2014/main" id="{00000000-0008-0000-0A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82" name="Text Box 77">
            <a:extLst>
              <a:ext uri="{FF2B5EF4-FFF2-40B4-BE49-F238E27FC236}">
                <a16:creationId xmlns:a16="http://schemas.microsoft.com/office/drawing/2014/main" id="{00000000-0008-0000-0A00-00005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83" name="AutoShape 74">
            <a:extLst>
              <a:ext uri="{FF2B5EF4-FFF2-40B4-BE49-F238E27FC236}">
                <a16:creationId xmlns:a16="http://schemas.microsoft.com/office/drawing/2014/main" id="{00000000-0008-0000-0A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84" name="Text Box 77">
            <a:extLst>
              <a:ext uri="{FF2B5EF4-FFF2-40B4-BE49-F238E27FC236}">
                <a16:creationId xmlns:a16="http://schemas.microsoft.com/office/drawing/2014/main" id="{00000000-0008-0000-0A00-00005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85" name="AutoShape 74">
            <a:extLst>
              <a:ext uri="{FF2B5EF4-FFF2-40B4-BE49-F238E27FC236}">
                <a16:creationId xmlns:a16="http://schemas.microsoft.com/office/drawing/2014/main" id="{00000000-0008-0000-0A00-000055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86" name="Text Box 77">
            <a:extLst>
              <a:ext uri="{FF2B5EF4-FFF2-40B4-BE49-F238E27FC236}">
                <a16:creationId xmlns:a16="http://schemas.microsoft.com/office/drawing/2014/main" id="{00000000-0008-0000-0A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7" name="AutoShape 74">
            <a:extLst>
              <a:ext uri="{FF2B5EF4-FFF2-40B4-BE49-F238E27FC236}">
                <a16:creationId xmlns:a16="http://schemas.microsoft.com/office/drawing/2014/main" id="{00000000-0008-0000-0A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88" name="Text Box 77">
            <a:extLst>
              <a:ext uri="{FF2B5EF4-FFF2-40B4-BE49-F238E27FC236}">
                <a16:creationId xmlns:a16="http://schemas.microsoft.com/office/drawing/2014/main" id="{00000000-0008-0000-0A00-00005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89" name="그림 88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A00-00005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 editAs="absolute">
    <xdr:from>
      <xdr:col>48</xdr:col>
      <xdr:colOff>352425</xdr:colOff>
      <xdr:row>2</xdr:row>
      <xdr:rowOff>133350</xdr:rowOff>
    </xdr:from>
    <xdr:to>
      <xdr:col>50</xdr:col>
      <xdr:colOff>495300</xdr:colOff>
      <xdr:row>3</xdr:row>
      <xdr:rowOff>123825</xdr:rowOff>
    </xdr:to>
    <xdr:sp macro="" textlink="" fLocksText="0">
      <xdr:nvSpPr>
        <xdr:cNvPr id="90" name="Text Box 1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4</xdr:col>
      <xdr:colOff>180975</xdr:colOff>
      <xdr:row>0</xdr:row>
      <xdr:rowOff>152400</xdr:rowOff>
    </xdr:from>
    <xdr:to>
      <xdr:col>28</xdr:col>
      <xdr:colOff>565799</xdr:colOff>
      <xdr:row>1</xdr:row>
      <xdr:rowOff>186690</xdr:rowOff>
    </xdr:to>
    <xdr:pic>
      <xdr:nvPicPr>
        <xdr:cNvPr id="36" name="그림 35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152400"/>
          <a:ext cx="6709424" cy="28194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914000</xdr:colOff>
      <xdr:row>4</xdr:row>
      <xdr:rowOff>85725</xdr:rowOff>
    </xdr:from>
    <xdr:to>
      <xdr:col>37</xdr:col>
      <xdr:colOff>797035</xdr:colOff>
      <xdr:row>5</xdr:row>
      <xdr:rowOff>103252</xdr:rowOff>
    </xdr:to>
    <xdr:pic macro="[0]!미리보기">
      <xdr:nvPicPr>
        <xdr:cNvPr id="2" name="그림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86600" y="1076325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37</xdr:col>
      <xdr:colOff>857050</xdr:colOff>
      <xdr:row>4</xdr:row>
      <xdr:rowOff>85725</xdr:rowOff>
    </xdr:from>
    <xdr:to>
      <xdr:col>41</xdr:col>
      <xdr:colOff>140010</xdr:colOff>
      <xdr:row>5</xdr:row>
      <xdr:rowOff>103252</xdr:rowOff>
    </xdr:to>
    <xdr:pic macro="[0]!기능제한">
      <xdr:nvPicPr>
        <xdr:cNvPr id="3" name="그림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25025" y="1076325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42</xdr:col>
      <xdr:colOff>0</xdr:colOff>
      <xdr:row>4</xdr:row>
      <xdr:rowOff>85725</xdr:rowOff>
    </xdr:from>
    <xdr:to>
      <xdr:col>46</xdr:col>
      <xdr:colOff>178310</xdr:colOff>
      <xdr:row>5</xdr:row>
      <xdr:rowOff>103252</xdr:rowOff>
    </xdr:to>
    <xdr:pic macro="[0]!기능제한">
      <xdr:nvPicPr>
        <xdr:cNvPr id="4" name="그림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63450" y="1076325"/>
          <a:ext cx="978410" cy="265177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47</xdr:col>
      <xdr:colOff>19050</xdr:colOff>
      <xdr:row>4</xdr:row>
      <xdr:rowOff>22646</xdr:rowOff>
    </xdr:to>
    <xdr:grpSp>
      <xdr:nvGrpSpPr>
        <xdr:cNvPr id="33" name="그룹 32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34" name="그림 33">
            <a:extLst>
              <a:ext uri="{FF2B5EF4-FFF2-40B4-BE49-F238E27FC236}">
                <a16:creationId xmlns:a16="http://schemas.microsoft.com/office/drawing/2014/main" id="{00000000-0008-0000-0C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35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0C00-00002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36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0C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37" name="Line 66">
            <a:extLst>
              <a:ext uri="{FF2B5EF4-FFF2-40B4-BE49-F238E27FC236}">
                <a16:creationId xmlns:a16="http://schemas.microsoft.com/office/drawing/2014/main" id="{00000000-0008-0000-0C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38" name="Picture 68" descr="서식사용설명">
            <a:extLst>
              <a:ext uri="{FF2B5EF4-FFF2-40B4-BE49-F238E27FC236}">
                <a16:creationId xmlns:a16="http://schemas.microsoft.com/office/drawing/2014/main" id="{00000000-0008-0000-0C00-00002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C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41" name="Picture 67" descr="검색버튼">
            <a:extLst>
              <a:ext uri="{FF2B5EF4-FFF2-40B4-BE49-F238E27FC236}">
                <a16:creationId xmlns:a16="http://schemas.microsoft.com/office/drawing/2014/main" id="{00000000-0008-0000-0C00-00002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2" name="AutoShape 79">
            <a:extLst>
              <a:ext uri="{FF2B5EF4-FFF2-40B4-BE49-F238E27FC236}">
                <a16:creationId xmlns:a16="http://schemas.microsoft.com/office/drawing/2014/main" id="{00000000-0008-0000-0C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43" name="Text Box 80">
            <a:extLst>
              <a:ext uri="{FF2B5EF4-FFF2-40B4-BE49-F238E27FC236}">
                <a16:creationId xmlns:a16="http://schemas.microsoft.com/office/drawing/2014/main" id="{00000000-0008-0000-0C00-00002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44" name="AutoShape 73">
            <a:extLst>
              <a:ext uri="{FF2B5EF4-FFF2-40B4-BE49-F238E27FC236}">
                <a16:creationId xmlns:a16="http://schemas.microsoft.com/office/drawing/2014/main" id="{00000000-0008-0000-0C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45" name="Text Box 76">
            <a:extLst>
              <a:ext uri="{FF2B5EF4-FFF2-40B4-BE49-F238E27FC236}">
                <a16:creationId xmlns:a16="http://schemas.microsoft.com/office/drawing/2014/main" id="{00000000-0008-0000-0C00-00002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46" name="AutoShape 74">
            <a:extLst>
              <a:ext uri="{FF2B5EF4-FFF2-40B4-BE49-F238E27FC236}">
                <a16:creationId xmlns:a16="http://schemas.microsoft.com/office/drawing/2014/main" id="{00000000-0008-0000-0C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47" name="Text Box 77">
            <a:extLst>
              <a:ext uri="{FF2B5EF4-FFF2-40B4-BE49-F238E27FC236}">
                <a16:creationId xmlns:a16="http://schemas.microsoft.com/office/drawing/2014/main" id="{00000000-0008-0000-0C00-00002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48" name="AutoShape 74">
            <a:extLst>
              <a:ext uri="{FF2B5EF4-FFF2-40B4-BE49-F238E27FC236}">
                <a16:creationId xmlns:a16="http://schemas.microsoft.com/office/drawing/2014/main" id="{00000000-0008-0000-0C00-000030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49" name="Text Box 77">
            <a:extLst>
              <a:ext uri="{FF2B5EF4-FFF2-40B4-BE49-F238E27FC236}">
                <a16:creationId xmlns:a16="http://schemas.microsoft.com/office/drawing/2014/main" id="{00000000-0008-0000-0C00-00003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50" name="AutoShape 74">
            <a:extLst>
              <a:ext uri="{FF2B5EF4-FFF2-40B4-BE49-F238E27FC236}">
                <a16:creationId xmlns:a16="http://schemas.microsoft.com/office/drawing/2014/main" id="{00000000-0008-0000-0C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51" name="Text Box 77">
            <a:extLst>
              <a:ext uri="{FF2B5EF4-FFF2-40B4-BE49-F238E27FC236}">
                <a16:creationId xmlns:a16="http://schemas.microsoft.com/office/drawing/2014/main" id="{00000000-0008-0000-0C00-00003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52" name="AutoShape 74">
            <a:extLst>
              <a:ext uri="{FF2B5EF4-FFF2-40B4-BE49-F238E27FC236}">
                <a16:creationId xmlns:a16="http://schemas.microsoft.com/office/drawing/2014/main" id="{00000000-0008-0000-0C00-000034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53" name="Text Box 77">
            <a:extLst>
              <a:ext uri="{FF2B5EF4-FFF2-40B4-BE49-F238E27FC236}">
                <a16:creationId xmlns:a16="http://schemas.microsoft.com/office/drawing/2014/main" id="{00000000-0008-0000-0C00-00003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54" name="AutoShape 74">
            <a:extLst>
              <a:ext uri="{FF2B5EF4-FFF2-40B4-BE49-F238E27FC236}">
                <a16:creationId xmlns:a16="http://schemas.microsoft.com/office/drawing/2014/main" id="{00000000-0008-0000-0C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55" name="Text Box 77">
            <a:extLst>
              <a:ext uri="{FF2B5EF4-FFF2-40B4-BE49-F238E27FC236}">
                <a16:creationId xmlns:a16="http://schemas.microsoft.com/office/drawing/2014/main" id="{00000000-0008-0000-0C00-00003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56" name="AutoShape 74">
            <a:extLst>
              <a:ext uri="{FF2B5EF4-FFF2-40B4-BE49-F238E27FC236}">
                <a16:creationId xmlns:a16="http://schemas.microsoft.com/office/drawing/2014/main" id="{00000000-0008-0000-0C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57" name="Text Box 77">
            <a:extLst>
              <a:ext uri="{FF2B5EF4-FFF2-40B4-BE49-F238E27FC236}">
                <a16:creationId xmlns:a16="http://schemas.microsoft.com/office/drawing/2014/main" id="{00000000-0008-0000-0C00-00003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58" name="AutoShape 74">
            <a:extLst>
              <a:ext uri="{FF2B5EF4-FFF2-40B4-BE49-F238E27FC236}">
                <a16:creationId xmlns:a16="http://schemas.microsoft.com/office/drawing/2014/main" id="{00000000-0008-0000-0C00-00003A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59" name="Text Box 77">
            <a:extLst>
              <a:ext uri="{FF2B5EF4-FFF2-40B4-BE49-F238E27FC236}">
                <a16:creationId xmlns:a16="http://schemas.microsoft.com/office/drawing/2014/main" id="{00000000-0008-0000-0C00-00003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60" name="그림 59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C00-00003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676275</xdr:colOff>
      <xdr:row>2</xdr:row>
      <xdr:rowOff>133350</xdr:rowOff>
    </xdr:from>
    <xdr:to>
      <xdr:col>42</xdr:col>
      <xdr:colOff>85725</xdr:colOff>
      <xdr:row>3</xdr:row>
      <xdr:rowOff>123825</xdr:rowOff>
    </xdr:to>
    <xdr:sp macro="" textlink="" fLocksText="0">
      <xdr:nvSpPr>
        <xdr:cNvPr id="61" name="Text Box 1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10</xdr:col>
      <xdr:colOff>114300</xdr:colOff>
      <xdr:row>0</xdr:row>
      <xdr:rowOff>152400</xdr:rowOff>
    </xdr:from>
    <xdr:to>
      <xdr:col>35</xdr:col>
      <xdr:colOff>546749</xdr:colOff>
      <xdr:row>1</xdr:row>
      <xdr:rowOff>186690</xdr:rowOff>
    </xdr:to>
    <xdr:pic>
      <xdr:nvPicPr>
        <xdr:cNvPr id="62" name="그림 6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0" y="152400"/>
          <a:ext cx="6709424" cy="28194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22</xdr:col>
      <xdr:colOff>161925</xdr:colOff>
      <xdr:row>4</xdr:row>
      <xdr:rowOff>22646</xdr:rowOff>
    </xdr:to>
    <xdr:grpSp>
      <xdr:nvGrpSpPr>
        <xdr:cNvPr id="31" name="그룹 30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59" name="그림 58">
            <a:extLst>
              <a:ext uri="{FF2B5EF4-FFF2-40B4-BE49-F238E27FC236}">
                <a16:creationId xmlns:a16="http://schemas.microsoft.com/office/drawing/2014/main" id="{00000000-0008-0000-0D00-00003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60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D00-00003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1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D00-00003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2" name="Line 66">
            <a:extLst>
              <a:ext uri="{FF2B5EF4-FFF2-40B4-BE49-F238E27FC236}">
                <a16:creationId xmlns:a16="http://schemas.microsoft.com/office/drawing/2014/main" id="{00000000-0008-0000-0D00-00003E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63" name="Picture 68" descr="서식사용설명">
            <a:extLst>
              <a:ext uri="{FF2B5EF4-FFF2-40B4-BE49-F238E27FC236}">
                <a16:creationId xmlns:a16="http://schemas.microsoft.com/office/drawing/2014/main" id="{00000000-0008-0000-0D00-00003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5" name="Line 22">
            <a:extLst>
              <a:ext uri="{FF2B5EF4-FFF2-40B4-BE49-F238E27FC236}">
                <a16:creationId xmlns:a16="http://schemas.microsoft.com/office/drawing/2014/main" id="{00000000-0008-0000-0D00-000041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66" name="Picture 67" descr="검색버튼">
            <a:extLst>
              <a:ext uri="{FF2B5EF4-FFF2-40B4-BE49-F238E27FC236}">
                <a16:creationId xmlns:a16="http://schemas.microsoft.com/office/drawing/2014/main" id="{00000000-0008-0000-0D00-00004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7" name="AutoShape 79">
            <a:extLst>
              <a:ext uri="{FF2B5EF4-FFF2-40B4-BE49-F238E27FC236}">
                <a16:creationId xmlns:a16="http://schemas.microsoft.com/office/drawing/2014/main" id="{00000000-0008-0000-0D00-000043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68" name="Text Box 80">
            <a:extLst>
              <a:ext uri="{FF2B5EF4-FFF2-40B4-BE49-F238E27FC236}">
                <a16:creationId xmlns:a16="http://schemas.microsoft.com/office/drawing/2014/main" id="{00000000-0008-0000-0D00-00004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69" name="AutoShape 73">
            <a:extLst>
              <a:ext uri="{FF2B5EF4-FFF2-40B4-BE49-F238E27FC236}">
                <a16:creationId xmlns:a16="http://schemas.microsoft.com/office/drawing/2014/main" id="{00000000-0008-0000-0D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70" name="Text Box 76">
            <a:extLst>
              <a:ext uri="{FF2B5EF4-FFF2-40B4-BE49-F238E27FC236}">
                <a16:creationId xmlns:a16="http://schemas.microsoft.com/office/drawing/2014/main" id="{00000000-0008-0000-0D00-00004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71" name="AutoShape 74">
            <a:extLst>
              <a:ext uri="{FF2B5EF4-FFF2-40B4-BE49-F238E27FC236}">
                <a16:creationId xmlns:a16="http://schemas.microsoft.com/office/drawing/2014/main" id="{00000000-0008-0000-0D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72" name="Text Box 77">
            <a:extLst>
              <a:ext uri="{FF2B5EF4-FFF2-40B4-BE49-F238E27FC236}">
                <a16:creationId xmlns:a16="http://schemas.microsoft.com/office/drawing/2014/main" id="{00000000-0008-0000-0D00-00004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73" name="AutoShape 74">
            <a:extLst>
              <a:ext uri="{FF2B5EF4-FFF2-40B4-BE49-F238E27FC236}">
                <a16:creationId xmlns:a16="http://schemas.microsoft.com/office/drawing/2014/main" id="{00000000-0008-0000-0D00-000049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74" name="Text Box 77">
            <a:extLst>
              <a:ext uri="{FF2B5EF4-FFF2-40B4-BE49-F238E27FC236}">
                <a16:creationId xmlns:a16="http://schemas.microsoft.com/office/drawing/2014/main" id="{00000000-0008-0000-0D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75" name="AutoShape 74">
            <a:extLst>
              <a:ext uri="{FF2B5EF4-FFF2-40B4-BE49-F238E27FC236}">
                <a16:creationId xmlns:a16="http://schemas.microsoft.com/office/drawing/2014/main" id="{00000000-0008-0000-0D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76" name="Text Box 77">
            <a:extLst>
              <a:ext uri="{FF2B5EF4-FFF2-40B4-BE49-F238E27FC236}">
                <a16:creationId xmlns:a16="http://schemas.microsoft.com/office/drawing/2014/main" id="{00000000-0008-0000-0D00-00004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77" name="AutoShape 74">
            <a:extLst>
              <a:ext uri="{FF2B5EF4-FFF2-40B4-BE49-F238E27FC236}">
                <a16:creationId xmlns:a16="http://schemas.microsoft.com/office/drawing/2014/main" id="{00000000-0008-0000-0D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78" name="Text Box 77">
            <a:extLst>
              <a:ext uri="{FF2B5EF4-FFF2-40B4-BE49-F238E27FC236}">
                <a16:creationId xmlns:a16="http://schemas.microsoft.com/office/drawing/2014/main" id="{00000000-0008-0000-0D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79" name="AutoShape 74">
            <a:extLst>
              <a:ext uri="{FF2B5EF4-FFF2-40B4-BE49-F238E27FC236}">
                <a16:creationId xmlns:a16="http://schemas.microsoft.com/office/drawing/2014/main" id="{00000000-0008-0000-0D00-00004F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80" name="Text Box 77">
            <a:extLst>
              <a:ext uri="{FF2B5EF4-FFF2-40B4-BE49-F238E27FC236}">
                <a16:creationId xmlns:a16="http://schemas.microsoft.com/office/drawing/2014/main" id="{00000000-0008-0000-0D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81" name="AutoShape 74">
            <a:extLst>
              <a:ext uri="{FF2B5EF4-FFF2-40B4-BE49-F238E27FC236}">
                <a16:creationId xmlns:a16="http://schemas.microsoft.com/office/drawing/2014/main" id="{00000000-0008-0000-0D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82" name="Text Box 77">
            <a:extLst>
              <a:ext uri="{FF2B5EF4-FFF2-40B4-BE49-F238E27FC236}">
                <a16:creationId xmlns:a16="http://schemas.microsoft.com/office/drawing/2014/main" id="{00000000-0008-0000-0D00-00005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3" name="AutoShape 74">
            <a:extLst>
              <a:ext uri="{FF2B5EF4-FFF2-40B4-BE49-F238E27FC236}">
                <a16:creationId xmlns:a16="http://schemas.microsoft.com/office/drawing/2014/main" id="{00000000-0008-0000-0D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84" name="Text Box 77">
            <a:extLst>
              <a:ext uri="{FF2B5EF4-FFF2-40B4-BE49-F238E27FC236}">
                <a16:creationId xmlns:a16="http://schemas.microsoft.com/office/drawing/2014/main" id="{00000000-0008-0000-0D00-00005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85" name="그림 84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D00-00005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123825</xdr:colOff>
      <xdr:row>2</xdr:row>
      <xdr:rowOff>133350</xdr:rowOff>
    </xdr:from>
    <xdr:to>
      <xdr:col>18</xdr:col>
      <xdr:colOff>28575</xdr:colOff>
      <xdr:row>3</xdr:row>
      <xdr:rowOff>123825</xdr:rowOff>
    </xdr:to>
    <xdr:sp macro="" textlink="" fLocksText="0">
      <xdr:nvSpPr>
        <xdr:cNvPr id="86" name="Text Box 1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 txBox="1">
          <a:spLocks noChangeArrowheads="1"/>
        </xdr:cNvSpPr>
      </xdr:nvSpPr>
      <xdr:spPr bwMode="auto">
        <a:xfrm>
          <a:off x="111442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2</xdr:col>
      <xdr:colOff>419100</xdr:colOff>
      <xdr:row>0</xdr:row>
      <xdr:rowOff>133350</xdr:rowOff>
    </xdr:from>
    <xdr:to>
      <xdr:col>7</xdr:col>
      <xdr:colOff>422924</xdr:colOff>
      <xdr:row>1</xdr:row>
      <xdr:rowOff>167640</xdr:rowOff>
    </xdr:to>
    <xdr:pic>
      <xdr:nvPicPr>
        <xdr:cNvPr id="32" name="그림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133350"/>
          <a:ext cx="6709424" cy="28194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28</xdr:col>
      <xdr:colOff>85725</xdr:colOff>
      <xdr:row>4</xdr:row>
      <xdr:rowOff>22646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59" name="그림 58">
            <a:extLst>
              <a:ext uri="{FF2B5EF4-FFF2-40B4-BE49-F238E27FC236}">
                <a16:creationId xmlns:a16="http://schemas.microsoft.com/office/drawing/2014/main" id="{00000000-0008-0000-0E00-00003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pic>
        <xdr:nvPicPr>
          <xdr:cNvPr id="60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E00-00003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4625" y="76200"/>
            <a:ext cx="16383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1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E00-00003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400" y="76200"/>
            <a:ext cx="1371600" cy="352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2" name="Line 66">
            <a:extLst>
              <a:ext uri="{FF2B5EF4-FFF2-40B4-BE49-F238E27FC236}">
                <a16:creationId xmlns:a16="http://schemas.microsoft.com/office/drawing/2014/main" id="{00000000-0008-0000-0E00-00003E000000}"/>
              </a:ext>
            </a:extLst>
          </xdr:cNvPr>
          <xdr:cNvSpPr>
            <a:spLocks noChangeShapeType="1"/>
          </xdr:cNvSpPr>
        </xdr:nvSpPr>
        <xdr:spPr bwMode="auto">
          <a:xfrm>
            <a:off x="11944350" y="123825"/>
            <a:ext cx="0" cy="257175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63" name="Picture 68" descr="서식사용설명">
            <a:extLst>
              <a:ext uri="{FF2B5EF4-FFF2-40B4-BE49-F238E27FC236}">
                <a16:creationId xmlns:a16="http://schemas.microsoft.com/office/drawing/2014/main" id="{00000000-0008-0000-0E00-00003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" y="600075"/>
            <a:ext cx="1152525" cy="295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5" name="Line 22">
            <a:extLst>
              <a:ext uri="{FF2B5EF4-FFF2-40B4-BE49-F238E27FC236}">
                <a16:creationId xmlns:a16="http://schemas.microsoft.com/office/drawing/2014/main" id="{00000000-0008-0000-0E00-000041000000}"/>
              </a:ext>
            </a:extLst>
          </xdr:cNvPr>
          <xdr:cNvSpPr>
            <a:spLocks noChangeShapeType="1"/>
          </xdr:cNvSpPr>
        </xdr:nvSpPr>
        <xdr:spPr bwMode="auto">
          <a:xfrm>
            <a:off x="11934825" y="133350"/>
            <a:ext cx="0" cy="25717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66" name="Picture 67" descr="검색버튼">
            <a:extLst>
              <a:ext uri="{FF2B5EF4-FFF2-40B4-BE49-F238E27FC236}">
                <a16:creationId xmlns:a16="http://schemas.microsoft.com/office/drawing/2014/main" id="{00000000-0008-0000-0E00-00004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39675" y="609600"/>
            <a:ext cx="561975" cy="304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7" name="AutoShape 79">
            <a:extLst>
              <a:ext uri="{FF2B5EF4-FFF2-40B4-BE49-F238E27FC236}">
                <a16:creationId xmlns:a16="http://schemas.microsoft.com/office/drawing/2014/main" id="{00000000-0008-0000-0E00-000043000000}"/>
              </a:ext>
            </a:extLst>
          </xdr:cNvPr>
          <xdr:cNvSpPr>
            <a:spLocks noChangeArrowheads="1"/>
          </xdr:cNvSpPr>
        </xdr:nvSpPr>
        <xdr:spPr bwMode="auto">
          <a:xfrm>
            <a:off x="930959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증명서발행" textlink="">
        <xdr:nvSpPr>
          <xdr:cNvPr id="68" name="Text Box 80">
            <a:extLst>
              <a:ext uri="{FF2B5EF4-FFF2-40B4-BE49-F238E27FC236}">
                <a16:creationId xmlns:a16="http://schemas.microsoft.com/office/drawing/2014/main" id="{00000000-0008-0000-0E00-00004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85079" y="661987"/>
            <a:ext cx="657038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증명서발행</a:t>
            </a:r>
          </a:p>
        </xdr:txBody>
      </xdr:sp>
      <xdr:sp macro="" textlink="">
        <xdr:nvSpPr>
          <xdr:cNvPr id="69" name="AutoShape 73">
            <a:extLst>
              <a:ext uri="{FF2B5EF4-FFF2-40B4-BE49-F238E27FC236}">
                <a16:creationId xmlns:a16="http://schemas.microsoft.com/office/drawing/2014/main" id="{00000000-0008-0000-0E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1403848" y="609600"/>
            <a:ext cx="1008000" cy="295275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회사정보" textlink="">
        <xdr:nvSpPr>
          <xdr:cNvPr id="70" name="Text Box 76">
            <a:extLst>
              <a:ext uri="{FF2B5EF4-FFF2-40B4-BE49-F238E27FC236}">
                <a16:creationId xmlns:a16="http://schemas.microsoft.com/office/drawing/2014/main" id="{00000000-0008-0000-0E00-00004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263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" textlink="">
        <xdr:nvSpPr>
          <xdr:cNvPr id="71" name="AutoShape 74">
            <a:extLst>
              <a:ext uri="{FF2B5EF4-FFF2-40B4-BE49-F238E27FC236}">
                <a16:creationId xmlns:a16="http://schemas.microsoft.com/office/drawing/2014/main" id="{00000000-0008-0000-0E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3380286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력" textlink="">
        <xdr:nvSpPr>
          <xdr:cNvPr id="72" name="Text Box 77">
            <a:extLst>
              <a:ext uri="{FF2B5EF4-FFF2-40B4-BE49-F238E27FC236}">
                <a16:creationId xmlns:a16="http://schemas.microsoft.com/office/drawing/2014/main" id="{00000000-0008-0000-0E00-00004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18701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급여입력</a:t>
            </a:r>
          </a:p>
        </xdr:txBody>
      </xdr:sp>
      <xdr:sp macro="" textlink="">
        <xdr:nvSpPr>
          <xdr:cNvPr id="73" name="AutoShape 74">
            <a:extLst>
              <a:ext uri="{FF2B5EF4-FFF2-40B4-BE49-F238E27FC236}">
                <a16:creationId xmlns:a16="http://schemas.microsoft.com/office/drawing/2014/main" id="{00000000-0008-0000-0E00-000049000000}"/>
              </a:ext>
            </a:extLst>
          </xdr:cNvPr>
          <xdr:cNvSpPr>
            <a:spLocks noChangeArrowheads="1"/>
          </xdr:cNvSpPr>
        </xdr:nvSpPr>
        <xdr:spPr bwMode="auto">
          <a:xfrm>
            <a:off x="4368505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대장" textlink="">
        <xdr:nvSpPr>
          <xdr:cNvPr id="74" name="Text Box 77">
            <a:extLst>
              <a:ext uri="{FF2B5EF4-FFF2-40B4-BE49-F238E27FC236}">
                <a16:creationId xmlns:a16="http://schemas.microsoft.com/office/drawing/2014/main" id="{00000000-0008-0000-0E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06920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급여대장</a:t>
            </a:r>
          </a:p>
        </xdr:txBody>
      </xdr:sp>
      <xdr:sp macro="[0]!이동_급여명세서" textlink="">
        <xdr:nvSpPr>
          <xdr:cNvPr id="75" name="AutoShape 74">
            <a:extLst>
              <a:ext uri="{FF2B5EF4-FFF2-40B4-BE49-F238E27FC236}">
                <a16:creationId xmlns:a16="http://schemas.microsoft.com/office/drawing/2014/main" id="{00000000-0008-0000-0E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5356724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" textlink="">
        <xdr:nvSpPr>
          <xdr:cNvPr id="76" name="Text Box 77">
            <a:extLst>
              <a:ext uri="{FF2B5EF4-FFF2-40B4-BE49-F238E27FC236}">
                <a16:creationId xmlns:a16="http://schemas.microsoft.com/office/drawing/2014/main" id="{00000000-0008-0000-0E00-00004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32562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1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77" name="AutoShape 74">
            <a:extLst>
              <a:ext uri="{FF2B5EF4-FFF2-40B4-BE49-F238E27FC236}">
                <a16:creationId xmlns:a16="http://schemas.microsoft.com/office/drawing/2014/main" id="{00000000-0008-0000-0E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7333162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입금내역서" textlink="">
        <xdr:nvSpPr>
          <xdr:cNvPr id="78" name="Text Box 77">
            <a:extLst>
              <a:ext uri="{FF2B5EF4-FFF2-40B4-BE49-F238E27FC236}">
                <a16:creationId xmlns:a16="http://schemas.microsoft.com/office/drawing/2014/main" id="{00000000-0008-0000-0E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5709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급여입금내역</a:t>
            </a:r>
          </a:p>
        </xdr:txBody>
      </xdr:sp>
      <xdr:sp macro="" textlink="">
        <xdr:nvSpPr>
          <xdr:cNvPr id="79" name="AutoShape 74">
            <a:extLst>
              <a:ext uri="{FF2B5EF4-FFF2-40B4-BE49-F238E27FC236}">
                <a16:creationId xmlns:a16="http://schemas.microsoft.com/office/drawing/2014/main" id="{00000000-0008-0000-0E00-00004F000000}"/>
              </a:ext>
            </a:extLst>
          </xdr:cNvPr>
          <xdr:cNvSpPr>
            <a:spLocks noChangeArrowheads="1"/>
          </xdr:cNvSpPr>
        </xdr:nvSpPr>
        <xdr:spPr bwMode="auto">
          <a:xfrm>
            <a:off x="8321381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누적" textlink="">
        <xdr:nvSpPr>
          <xdr:cNvPr id="80" name="Text Box 77">
            <a:extLst>
              <a:ext uri="{FF2B5EF4-FFF2-40B4-BE49-F238E27FC236}">
                <a16:creationId xmlns:a16="http://schemas.microsoft.com/office/drawing/2014/main" id="{00000000-0008-0000-0E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33928" y="661987"/>
            <a:ext cx="782907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급여통계관리</a:t>
            </a:r>
          </a:p>
        </xdr:txBody>
      </xdr:sp>
      <xdr:sp macro="" textlink="">
        <xdr:nvSpPr>
          <xdr:cNvPr id="81" name="AutoShape 74">
            <a:extLst>
              <a:ext uri="{FF2B5EF4-FFF2-40B4-BE49-F238E27FC236}">
                <a16:creationId xmlns:a16="http://schemas.microsoft.com/office/drawing/2014/main" id="{00000000-0008-0000-0E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6344943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급여명세서_2장" textlink="">
        <xdr:nvSpPr>
          <xdr:cNvPr id="82" name="Text Box 77">
            <a:extLst>
              <a:ext uri="{FF2B5EF4-FFF2-40B4-BE49-F238E27FC236}">
                <a16:creationId xmlns:a16="http://schemas.microsoft.com/office/drawing/2014/main" id="{00000000-0008-0000-0E00-00005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20781" y="661987"/>
            <a:ext cx="856325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급여명세서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2</a:t>
            </a:r>
            <a:endPara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83" name="AutoShape 74">
            <a:extLst>
              <a:ext uri="{FF2B5EF4-FFF2-40B4-BE49-F238E27FC236}">
                <a16:creationId xmlns:a16="http://schemas.microsoft.com/office/drawing/2014/main" id="{00000000-0008-0000-0E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2392067" y="609600"/>
            <a:ext cx="1008000" cy="295275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사원정보" textlink="">
        <xdr:nvSpPr>
          <xdr:cNvPr id="84" name="Text Box 77">
            <a:extLst>
              <a:ext uri="{FF2B5EF4-FFF2-40B4-BE49-F238E27FC236}">
                <a16:creationId xmlns:a16="http://schemas.microsoft.com/office/drawing/2014/main" id="{00000000-0008-0000-0E00-00005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0482" y="661987"/>
            <a:ext cx="531171" cy="18517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사원정보</a:t>
            </a:r>
          </a:p>
        </xdr:txBody>
      </xdr:sp>
      <xdr:pic>
        <xdr:nvPicPr>
          <xdr:cNvPr id="85" name="그림 84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E00-00005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27825"/>
            <a:ext cx="1850140" cy="268225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552450</xdr:colOff>
      <xdr:row>2</xdr:row>
      <xdr:rowOff>133350</xdr:rowOff>
    </xdr:from>
    <xdr:to>
      <xdr:col>24</xdr:col>
      <xdr:colOff>142875</xdr:colOff>
      <xdr:row>3</xdr:row>
      <xdr:rowOff>123825</xdr:rowOff>
    </xdr:to>
    <xdr:sp macro="" textlink="" fLocksText="0">
      <xdr:nvSpPr>
        <xdr:cNvPr id="86" name="Text Box 1">
          <a:extLst>
            <a:ext uri="{FF2B5EF4-FFF2-40B4-BE49-F238E27FC236}">
              <a16:creationId xmlns:a16="http://schemas.microsoft.com/office/drawing/2014/main" id="{00000000-0008-0000-0E00-000056000000}"/>
            </a:ext>
          </a:extLst>
        </xdr:cNvPr>
        <xdr:cNvSpPr txBox="1">
          <a:spLocks noChangeArrowheads="1"/>
        </xdr:cNvSpPr>
      </xdr:nvSpPr>
      <xdr:spPr bwMode="auto">
        <a:xfrm>
          <a:off x="11334750" y="6286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급여통합 프로그램</a:t>
          </a:r>
        </a:p>
      </xdr:txBody>
    </xdr:sp>
    <xdr:clientData/>
  </xdr:twoCellAnchor>
  <xdr:twoCellAnchor editAs="oneCell">
    <xdr:from>
      <xdr:col>3</xdr:col>
      <xdr:colOff>76200</xdr:colOff>
      <xdr:row>0</xdr:row>
      <xdr:rowOff>142875</xdr:rowOff>
    </xdr:from>
    <xdr:to>
      <xdr:col>13</xdr:col>
      <xdr:colOff>518174</xdr:colOff>
      <xdr:row>1</xdr:row>
      <xdr:rowOff>177165</xdr:rowOff>
    </xdr:to>
    <xdr:pic>
      <xdr:nvPicPr>
        <xdr:cNvPr id="31" name="그림 3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142875"/>
          <a:ext cx="6709424" cy="281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4insure.or.kr/ins4/ptl/data/calc/InsuFeeMockCalcLayout.do" TargetMode="External"/><Relationship Id="rId2" Type="http://schemas.openxmlformats.org/officeDocument/2006/relationships/hyperlink" Target="http://www.4insure.or.kr/ins4/ptl/data/calc/InsuFeeMockCalcLayout.do" TargetMode="External"/><Relationship Id="rId1" Type="http://schemas.openxmlformats.org/officeDocument/2006/relationships/hyperlink" Target="http://www.4insure.or.kr/ins4/ptl/data/calc/InsuFeeMockCalcLayout.do" TargetMode="External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9CC00"/>
    <pageSetUpPr autoPageBreaks="0" fitToPage="1"/>
  </sheetPr>
  <dimension ref="A1"/>
  <sheetViews>
    <sheetView showGridLines="0" showRowColHeaders="0" tabSelected="1" zoomScaleNormal="100" workbookViewId="0"/>
  </sheetViews>
  <sheetFormatPr defaultColWidth="2.33203125" defaultRowHeight="20.100000000000001" customHeight="1"/>
  <cols>
    <col min="1" max="16384" width="2.33203125" style="1"/>
  </cols>
  <sheetData/>
  <phoneticPr fontId="1" type="noConversion"/>
  <printOptions horizontalCentered="1" verticalCentered="1"/>
  <pageMargins left="0.55118110236220474" right="0.55118110236220474" top="0.59055118110236227" bottom="0.59055118110236227" header="0.39370078740157483" footer="0.39370078740157483"/>
  <pageSetup paperSize="9" scale="1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2C4160"/>
    <pageSetUpPr autoPageBreaks="0"/>
  </sheetPr>
  <dimension ref="B6:H16"/>
  <sheetViews>
    <sheetView showGridLines="0" showRowColHeaders="0" zoomScaleNormal="100" workbookViewId="0"/>
  </sheetViews>
  <sheetFormatPr defaultColWidth="2.33203125" defaultRowHeight="20.100000000000001" customHeight="1"/>
  <cols>
    <col min="1" max="1" width="2.33203125" style="1"/>
    <col min="2" max="4" width="13.6640625" style="1" customWidth="1"/>
    <col min="5" max="5" width="26.88671875" style="1" customWidth="1"/>
    <col min="6" max="6" width="15.6640625" style="1" customWidth="1"/>
    <col min="7" max="7" width="16.77734375" style="1" customWidth="1"/>
    <col min="8" max="8" width="13.6640625" style="1" customWidth="1"/>
    <col min="9" max="16384" width="2.33203125" style="1"/>
  </cols>
  <sheetData>
    <row r="6" spans="2:8" ht="20.100000000000001" customHeight="1">
      <c r="B6" s="10" t="s">
        <v>95</v>
      </c>
    </row>
    <row r="7" spans="2:8" ht="20.100000000000001" customHeight="1">
      <c r="B7" s="18" t="s">
        <v>22</v>
      </c>
      <c r="C7" s="19" t="s">
        <v>23</v>
      </c>
      <c r="D7" s="19" t="s">
        <v>24</v>
      </c>
      <c r="E7" s="19" t="s">
        <v>15</v>
      </c>
      <c r="F7" s="19" t="s">
        <v>25</v>
      </c>
      <c r="G7" s="19" t="s">
        <v>26</v>
      </c>
      <c r="H7" s="20" t="s">
        <v>27</v>
      </c>
    </row>
    <row r="8" spans="2:8" ht="20.100000000000001" customHeight="1">
      <c r="B8" s="11" t="s">
        <v>29</v>
      </c>
      <c r="C8" s="12" t="s">
        <v>288</v>
      </c>
      <c r="D8" s="12" t="s">
        <v>30</v>
      </c>
      <c r="E8" s="13" t="s">
        <v>21</v>
      </c>
      <c r="F8" s="12" t="s">
        <v>31</v>
      </c>
      <c r="G8" s="12" t="s">
        <v>32</v>
      </c>
      <c r="H8" s="14" t="s">
        <v>33</v>
      </c>
    </row>
    <row r="10" spans="2:8" ht="20.100000000000001" customHeight="1">
      <c r="B10" s="10" t="s">
        <v>96</v>
      </c>
    </row>
    <row r="11" spans="2:8" ht="20.100000000000001" customHeight="1">
      <c r="B11" s="18" t="s">
        <v>11</v>
      </c>
      <c r="C11" s="19" t="s">
        <v>12</v>
      </c>
      <c r="D11" s="19" t="s">
        <v>13</v>
      </c>
      <c r="E11" s="19" t="s">
        <v>15</v>
      </c>
      <c r="F11" s="19" t="s">
        <v>14</v>
      </c>
      <c r="G11" s="20" t="s">
        <v>28</v>
      </c>
    </row>
    <row r="12" spans="2:8" ht="20.100000000000001" customHeight="1">
      <c r="B12" s="11" t="s">
        <v>290</v>
      </c>
      <c r="C12" s="12" t="s">
        <v>34</v>
      </c>
      <c r="D12" s="12" t="s">
        <v>16</v>
      </c>
      <c r="E12" s="13" t="s">
        <v>21</v>
      </c>
      <c r="F12" s="12" t="s">
        <v>107</v>
      </c>
      <c r="G12" s="14" t="s">
        <v>35</v>
      </c>
    </row>
    <row r="13" spans="2:8" ht="20.100000000000001" customHeight="1">
      <c r="B13" s="11"/>
      <c r="C13" s="12"/>
      <c r="D13" s="12"/>
      <c r="E13" s="13"/>
      <c r="F13" s="12"/>
      <c r="G13" s="14"/>
    </row>
    <row r="14" spans="2:8" ht="20.100000000000001" customHeight="1">
      <c r="B14" s="11"/>
      <c r="C14" s="12"/>
      <c r="D14" s="12"/>
      <c r="E14" s="13"/>
      <c r="F14" s="12"/>
      <c r="G14" s="14"/>
    </row>
    <row r="15" spans="2:8" ht="20.100000000000001" customHeight="1">
      <c r="B15" s="11"/>
      <c r="C15" s="12"/>
      <c r="D15" s="12"/>
      <c r="E15" s="13"/>
      <c r="F15" s="12"/>
      <c r="G15" s="14"/>
    </row>
    <row r="16" spans="2:8" ht="20.100000000000001" customHeight="1">
      <c r="B16" s="15"/>
      <c r="C16" s="16"/>
      <c r="D16" s="16"/>
      <c r="E16" s="13"/>
      <c r="F16" s="16"/>
      <c r="G16" s="17"/>
    </row>
  </sheetData>
  <phoneticPr fontId="1" type="noConversion"/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2C4160"/>
    <pageSetUpPr autoPageBreaks="0"/>
  </sheetPr>
  <dimension ref="B1:S59"/>
  <sheetViews>
    <sheetView showGridLines="0" showRowColHeaders="0" zoomScaleNormal="100" workbookViewId="0">
      <pane ySplit="9" topLeftCell="A10" activePane="bottomLeft" state="frozen"/>
      <selection activeCell="B9" sqref="B9:F10"/>
      <selection pane="bottomLeft" activeCell="M10" sqref="M10"/>
    </sheetView>
  </sheetViews>
  <sheetFormatPr defaultColWidth="2.33203125" defaultRowHeight="20.100000000000001" customHeight="1"/>
  <cols>
    <col min="1" max="1" width="2.33203125" style="2"/>
    <col min="2" max="2" width="11.21875" style="2" customWidth="1"/>
    <col min="3" max="3" width="14" style="2" customWidth="1"/>
    <col min="4" max="5" width="11.21875" style="2" customWidth="1"/>
    <col min="6" max="6" width="12.44140625" style="2" customWidth="1"/>
    <col min="7" max="7" width="24.33203125" style="123" customWidth="1"/>
    <col min="8" max="11" width="11.21875" style="2" customWidth="1"/>
    <col min="12" max="13" width="15.33203125" style="2" customWidth="1"/>
    <col min="14" max="18" width="7.77734375" style="2" customWidth="1"/>
    <col min="19" max="19" width="14.77734375" style="2" customWidth="1"/>
    <col min="20" max="16384" width="2.33203125" style="2"/>
  </cols>
  <sheetData>
    <row r="1" spans="2:19" ht="20.100000000000001" customHeight="1">
      <c r="G1" s="2"/>
    </row>
    <row r="2" spans="2:19" ht="20.100000000000001" customHeight="1">
      <c r="G2" s="2"/>
    </row>
    <row r="3" spans="2:19" ht="20.100000000000001" customHeight="1">
      <c r="G3" s="2"/>
    </row>
    <row r="4" spans="2:19" ht="20.100000000000001" customHeight="1">
      <c r="G4" s="2"/>
    </row>
    <row r="5" spans="2:19" ht="20.100000000000001" customHeight="1">
      <c r="G5" s="2"/>
    </row>
    <row r="6" spans="2:19" ht="20.100000000000001" customHeight="1">
      <c r="B6" s="23" t="str">
        <f>B9</f>
        <v>성 명</v>
      </c>
      <c r="C6" s="24" t="str">
        <f>C9</f>
        <v>부 서</v>
      </c>
      <c r="D6" s="25" t="str">
        <f>D9</f>
        <v>직 책</v>
      </c>
      <c r="G6" s="2"/>
    </row>
    <row r="7" spans="2:19" ht="20.100000000000001" customHeight="1">
      <c r="B7" s="11" t="s">
        <v>287</v>
      </c>
      <c r="C7" s="12"/>
      <c r="D7" s="14"/>
      <c r="G7" s="2"/>
    </row>
    <row r="8" spans="2:19" ht="20.100000000000001" customHeight="1">
      <c r="G8" s="2"/>
      <c r="N8" s="10" t="s">
        <v>250</v>
      </c>
      <c r="O8" s="10"/>
      <c r="P8" s="10"/>
      <c r="Q8" s="10"/>
      <c r="R8" s="10"/>
      <c r="S8" s="3"/>
    </row>
    <row r="9" spans="2:19" ht="20.100000000000001" customHeight="1">
      <c r="B9" s="18" t="s">
        <v>0</v>
      </c>
      <c r="C9" s="19" t="s">
        <v>1</v>
      </c>
      <c r="D9" s="19" t="s">
        <v>2</v>
      </c>
      <c r="E9" s="19" t="s">
        <v>3</v>
      </c>
      <c r="F9" s="19" t="s">
        <v>4</v>
      </c>
      <c r="G9" s="19" t="s">
        <v>5</v>
      </c>
      <c r="H9" s="19" t="s">
        <v>6</v>
      </c>
      <c r="I9" s="19" t="s">
        <v>7</v>
      </c>
      <c r="J9" s="19" t="s">
        <v>257</v>
      </c>
      <c r="K9" s="19" t="s">
        <v>8</v>
      </c>
      <c r="L9" s="19" t="s">
        <v>9</v>
      </c>
      <c r="M9" s="20" t="s">
        <v>249</v>
      </c>
      <c r="N9" s="120" t="s">
        <v>251</v>
      </c>
      <c r="O9" s="120" t="s">
        <v>252</v>
      </c>
      <c r="P9" s="120" t="s">
        <v>253</v>
      </c>
      <c r="Q9" s="120" t="s">
        <v>254</v>
      </c>
      <c r="R9" s="120" t="s">
        <v>255</v>
      </c>
      <c r="S9" s="20" t="s">
        <v>10</v>
      </c>
    </row>
    <row r="10" spans="2:19" ht="20.100000000000001" customHeight="1">
      <c r="B10" s="11" t="s">
        <v>290</v>
      </c>
      <c r="C10" s="12" t="s">
        <v>104</v>
      </c>
      <c r="D10" s="12" t="s">
        <v>105</v>
      </c>
      <c r="E10" s="26">
        <v>21499</v>
      </c>
      <c r="F10" s="12" t="s">
        <v>17</v>
      </c>
      <c r="G10" s="121" t="s">
        <v>18</v>
      </c>
      <c r="H10" s="26">
        <v>39814</v>
      </c>
      <c r="I10" s="26"/>
      <c r="J10" s="11" t="s">
        <v>290</v>
      </c>
      <c r="K10" s="12" t="s">
        <v>19</v>
      </c>
      <c r="L10" s="12" t="s">
        <v>20</v>
      </c>
      <c r="M10" s="119">
        <v>3500000</v>
      </c>
      <c r="N10" s="14"/>
      <c r="O10" s="14"/>
      <c r="P10" s="14"/>
      <c r="Q10" s="14"/>
      <c r="R10" s="14"/>
      <c r="S10" s="14"/>
    </row>
    <row r="11" spans="2:19" ht="20.100000000000001" customHeight="1">
      <c r="B11" s="11" t="s">
        <v>288</v>
      </c>
      <c r="C11" s="12" t="s">
        <v>106</v>
      </c>
      <c r="D11" s="12" t="s">
        <v>108</v>
      </c>
      <c r="E11" s="26">
        <v>21499</v>
      </c>
      <c r="F11" s="12" t="s">
        <v>17</v>
      </c>
      <c r="G11" s="121" t="s">
        <v>18</v>
      </c>
      <c r="H11" s="26">
        <v>39814</v>
      </c>
      <c r="I11" s="26"/>
      <c r="J11" s="11" t="s">
        <v>288</v>
      </c>
      <c r="K11" s="12" t="s">
        <v>19</v>
      </c>
      <c r="L11" s="12" t="s">
        <v>20</v>
      </c>
      <c r="M11" s="119">
        <v>7000000</v>
      </c>
      <c r="N11" s="14"/>
      <c r="O11" s="14" t="s">
        <v>256</v>
      </c>
      <c r="P11" s="14"/>
      <c r="Q11" s="14"/>
      <c r="R11" s="14"/>
      <c r="S11" s="14"/>
    </row>
    <row r="12" spans="2:19" ht="20.100000000000001" customHeight="1">
      <c r="B12" s="11"/>
      <c r="C12" s="12"/>
      <c r="D12" s="12"/>
      <c r="E12" s="26"/>
      <c r="F12" s="12"/>
      <c r="G12" s="121"/>
      <c r="H12" s="26"/>
      <c r="I12" s="26"/>
      <c r="J12" s="11"/>
      <c r="K12" s="12"/>
      <c r="L12" s="12"/>
      <c r="M12" s="119"/>
      <c r="N12" s="14"/>
      <c r="O12" s="14"/>
      <c r="P12" s="14"/>
      <c r="Q12" s="14"/>
      <c r="R12" s="14"/>
      <c r="S12" s="14"/>
    </row>
    <row r="13" spans="2:19" ht="20.100000000000001" customHeight="1">
      <c r="B13" s="11"/>
      <c r="C13" s="12"/>
      <c r="D13" s="12"/>
      <c r="E13" s="26"/>
      <c r="F13" s="12"/>
      <c r="G13" s="121"/>
      <c r="H13" s="26"/>
      <c r="I13" s="26"/>
      <c r="J13" s="11"/>
      <c r="K13" s="12"/>
      <c r="L13" s="12"/>
      <c r="M13" s="119"/>
      <c r="N13" s="14"/>
      <c r="O13" s="14"/>
      <c r="P13" s="14"/>
      <c r="Q13" s="14"/>
      <c r="R13" s="14"/>
      <c r="S13" s="14"/>
    </row>
    <row r="14" spans="2:19" ht="20.100000000000001" customHeight="1">
      <c r="B14" s="11"/>
      <c r="C14" s="12"/>
      <c r="D14" s="12"/>
      <c r="E14" s="26"/>
      <c r="F14" s="12"/>
      <c r="G14" s="121"/>
      <c r="H14" s="26"/>
      <c r="I14" s="26"/>
      <c r="J14" s="11"/>
      <c r="K14" s="12"/>
      <c r="L14" s="12"/>
      <c r="M14" s="119"/>
      <c r="N14" s="14"/>
      <c r="O14" s="14"/>
      <c r="P14" s="14"/>
      <c r="Q14" s="14"/>
      <c r="R14" s="14"/>
      <c r="S14" s="14"/>
    </row>
    <row r="15" spans="2:19" ht="20.100000000000001" customHeight="1">
      <c r="B15" s="11"/>
      <c r="C15" s="12"/>
      <c r="D15" s="12"/>
      <c r="E15" s="26"/>
      <c r="F15" s="12"/>
      <c r="G15" s="121"/>
      <c r="H15" s="26"/>
      <c r="I15" s="26"/>
      <c r="J15" s="12"/>
      <c r="K15" s="12"/>
      <c r="L15" s="12"/>
      <c r="M15" s="14"/>
      <c r="N15" s="14"/>
      <c r="O15" s="14"/>
      <c r="P15" s="14"/>
      <c r="Q15" s="14"/>
      <c r="R15" s="14"/>
      <c r="S15" s="14"/>
    </row>
    <row r="16" spans="2:19" ht="20.100000000000001" customHeight="1">
      <c r="B16" s="11"/>
      <c r="C16" s="12"/>
      <c r="D16" s="12"/>
      <c r="E16" s="26"/>
      <c r="F16" s="12"/>
      <c r="G16" s="121"/>
      <c r="H16" s="26"/>
      <c r="I16" s="26"/>
      <c r="J16" s="12"/>
      <c r="K16" s="12"/>
      <c r="L16" s="12"/>
      <c r="M16" s="14"/>
      <c r="N16" s="14"/>
      <c r="O16" s="14"/>
      <c r="P16" s="14"/>
      <c r="Q16" s="14"/>
      <c r="R16" s="14"/>
      <c r="S16" s="14"/>
    </row>
    <row r="17" spans="2:19" ht="20.100000000000001" customHeight="1">
      <c r="B17" s="11"/>
      <c r="C17" s="12"/>
      <c r="D17" s="12"/>
      <c r="E17" s="26"/>
      <c r="F17" s="12"/>
      <c r="G17" s="121"/>
      <c r="H17" s="26"/>
      <c r="I17" s="26"/>
      <c r="J17" s="12"/>
      <c r="K17" s="12"/>
      <c r="L17" s="12"/>
      <c r="M17" s="14"/>
      <c r="N17" s="14"/>
      <c r="O17" s="14"/>
      <c r="P17" s="14"/>
      <c r="Q17" s="14"/>
      <c r="R17" s="14"/>
      <c r="S17" s="14"/>
    </row>
    <row r="18" spans="2:19" ht="20.100000000000001" customHeight="1">
      <c r="B18" s="11"/>
      <c r="C18" s="12"/>
      <c r="D18" s="12"/>
      <c r="E18" s="26"/>
      <c r="F18" s="12"/>
      <c r="G18" s="121"/>
      <c r="H18" s="26"/>
      <c r="I18" s="26"/>
      <c r="J18" s="12"/>
      <c r="K18" s="12"/>
      <c r="L18" s="12"/>
      <c r="M18" s="14"/>
      <c r="N18" s="14"/>
      <c r="O18" s="14"/>
      <c r="P18" s="14"/>
      <c r="Q18" s="14"/>
      <c r="R18" s="14"/>
      <c r="S18" s="14"/>
    </row>
    <row r="19" spans="2:19" ht="20.100000000000001" customHeight="1">
      <c r="B19" s="11"/>
      <c r="C19" s="12"/>
      <c r="D19" s="12"/>
      <c r="E19" s="26"/>
      <c r="F19" s="12"/>
      <c r="G19" s="121"/>
      <c r="H19" s="26"/>
      <c r="I19" s="26"/>
      <c r="J19" s="12"/>
      <c r="K19" s="12"/>
      <c r="L19" s="12"/>
      <c r="M19" s="14"/>
      <c r="N19" s="14"/>
      <c r="O19" s="14"/>
      <c r="P19" s="14"/>
      <c r="Q19" s="14"/>
      <c r="R19" s="14"/>
      <c r="S19" s="14"/>
    </row>
    <row r="20" spans="2:19" ht="20.100000000000001" customHeight="1">
      <c r="B20" s="11"/>
      <c r="C20" s="12"/>
      <c r="D20" s="12"/>
      <c r="E20" s="26"/>
      <c r="F20" s="12"/>
      <c r="G20" s="121"/>
      <c r="H20" s="26"/>
      <c r="I20" s="26"/>
      <c r="J20" s="12"/>
      <c r="K20" s="12"/>
      <c r="L20" s="12"/>
      <c r="M20" s="14"/>
      <c r="N20" s="14"/>
      <c r="O20" s="14"/>
      <c r="P20" s="14"/>
      <c r="Q20" s="14"/>
      <c r="R20" s="14"/>
      <c r="S20" s="14"/>
    </row>
    <row r="21" spans="2:19" ht="20.100000000000001" customHeight="1">
      <c r="B21" s="11"/>
      <c r="C21" s="12"/>
      <c r="D21" s="12"/>
      <c r="E21" s="26"/>
      <c r="F21" s="12"/>
      <c r="G21" s="121"/>
      <c r="H21" s="26"/>
      <c r="I21" s="26"/>
      <c r="J21" s="12"/>
      <c r="K21" s="12"/>
      <c r="L21" s="12"/>
      <c r="M21" s="14"/>
      <c r="N21" s="14"/>
      <c r="O21" s="14"/>
      <c r="P21" s="14"/>
      <c r="Q21" s="14"/>
      <c r="R21" s="14"/>
      <c r="S21" s="14"/>
    </row>
    <row r="22" spans="2:19" ht="20.100000000000001" customHeight="1">
      <c r="B22" s="11"/>
      <c r="C22" s="12"/>
      <c r="D22" s="12"/>
      <c r="E22" s="26"/>
      <c r="F22" s="12"/>
      <c r="G22" s="121"/>
      <c r="H22" s="26"/>
      <c r="I22" s="26"/>
      <c r="J22" s="12"/>
      <c r="K22" s="12"/>
      <c r="L22" s="12"/>
      <c r="M22" s="14"/>
      <c r="N22" s="14"/>
      <c r="O22" s="14"/>
      <c r="P22" s="14"/>
      <c r="Q22" s="14"/>
      <c r="R22" s="14"/>
      <c r="S22" s="14"/>
    </row>
    <row r="23" spans="2:19" ht="20.100000000000001" customHeight="1">
      <c r="B23" s="11"/>
      <c r="C23" s="12"/>
      <c r="D23" s="12"/>
      <c r="E23" s="26"/>
      <c r="F23" s="12"/>
      <c r="G23" s="121"/>
      <c r="H23" s="26"/>
      <c r="I23" s="26"/>
      <c r="J23" s="12"/>
      <c r="K23" s="12"/>
      <c r="L23" s="12"/>
      <c r="M23" s="14"/>
      <c r="N23" s="14"/>
      <c r="O23" s="14"/>
      <c r="P23" s="14"/>
      <c r="Q23" s="14"/>
      <c r="R23" s="14"/>
      <c r="S23" s="14"/>
    </row>
    <row r="24" spans="2:19" ht="20.100000000000001" customHeight="1">
      <c r="B24" s="11"/>
      <c r="C24" s="12"/>
      <c r="D24" s="12"/>
      <c r="E24" s="26"/>
      <c r="F24" s="12"/>
      <c r="G24" s="121"/>
      <c r="H24" s="26"/>
      <c r="I24" s="26"/>
      <c r="J24" s="12"/>
      <c r="K24" s="12"/>
      <c r="L24" s="12"/>
      <c r="M24" s="14"/>
      <c r="N24" s="14"/>
      <c r="O24" s="14"/>
      <c r="P24" s="14"/>
      <c r="Q24" s="14"/>
      <c r="R24" s="14"/>
      <c r="S24" s="14"/>
    </row>
    <row r="25" spans="2:19" ht="20.100000000000001" customHeight="1">
      <c r="B25" s="11"/>
      <c r="C25" s="12"/>
      <c r="D25" s="12"/>
      <c r="E25" s="26"/>
      <c r="F25" s="12"/>
      <c r="G25" s="121"/>
      <c r="H25" s="26"/>
      <c r="I25" s="26"/>
      <c r="J25" s="12"/>
      <c r="K25" s="12"/>
      <c r="L25" s="12"/>
      <c r="M25" s="14"/>
      <c r="N25" s="14"/>
      <c r="O25" s="14"/>
      <c r="P25" s="14"/>
      <c r="Q25" s="14"/>
      <c r="R25" s="14"/>
      <c r="S25" s="14"/>
    </row>
    <row r="26" spans="2:19" ht="20.100000000000001" customHeight="1">
      <c r="B26" s="11"/>
      <c r="C26" s="12"/>
      <c r="D26" s="12"/>
      <c r="E26" s="26"/>
      <c r="F26" s="12"/>
      <c r="G26" s="121"/>
      <c r="H26" s="26"/>
      <c r="I26" s="26"/>
      <c r="J26" s="12"/>
      <c r="K26" s="12"/>
      <c r="L26" s="12"/>
      <c r="M26" s="14"/>
      <c r="N26" s="14"/>
      <c r="O26" s="14"/>
      <c r="P26" s="14"/>
      <c r="Q26" s="14"/>
      <c r="R26" s="14"/>
      <c r="S26" s="14"/>
    </row>
    <row r="27" spans="2:19" ht="20.100000000000001" customHeight="1">
      <c r="B27" s="11"/>
      <c r="C27" s="12"/>
      <c r="D27" s="12"/>
      <c r="E27" s="26"/>
      <c r="F27" s="12"/>
      <c r="G27" s="121"/>
      <c r="H27" s="26"/>
      <c r="I27" s="26"/>
      <c r="J27" s="12"/>
      <c r="K27" s="12"/>
      <c r="L27" s="12"/>
      <c r="M27" s="14"/>
      <c r="N27" s="14"/>
      <c r="O27" s="14"/>
      <c r="P27" s="14"/>
      <c r="Q27" s="14"/>
      <c r="R27" s="14"/>
      <c r="S27" s="14"/>
    </row>
    <row r="28" spans="2:19" ht="20.100000000000001" customHeight="1">
      <c r="B28" s="11"/>
      <c r="C28" s="12"/>
      <c r="D28" s="12"/>
      <c r="E28" s="26"/>
      <c r="F28" s="12"/>
      <c r="G28" s="121"/>
      <c r="H28" s="26"/>
      <c r="I28" s="26"/>
      <c r="J28" s="12"/>
      <c r="K28" s="12"/>
      <c r="L28" s="12"/>
      <c r="M28" s="14"/>
      <c r="N28" s="14"/>
      <c r="O28" s="14"/>
      <c r="P28" s="14"/>
      <c r="Q28" s="14"/>
      <c r="R28" s="14"/>
      <c r="S28" s="14"/>
    </row>
    <row r="29" spans="2:19" ht="20.100000000000001" customHeight="1">
      <c r="B29" s="11"/>
      <c r="C29" s="12"/>
      <c r="D29" s="12"/>
      <c r="E29" s="26"/>
      <c r="F29" s="12"/>
      <c r="G29" s="121"/>
      <c r="H29" s="26"/>
      <c r="I29" s="26"/>
      <c r="J29" s="12"/>
      <c r="K29" s="12"/>
      <c r="L29" s="12"/>
      <c r="M29" s="14"/>
      <c r="N29" s="14"/>
      <c r="O29" s="14"/>
      <c r="P29" s="14"/>
      <c r="Q29" s="14"/>
      <c r="R29" s="14"/>
      <c r="S29" s="14"/>
    </row>
    <row r="30" spans="2:19" ht="20.100000000000001" customHeight="1">
      <c r="B30" s="11"/>
      <c r="C30" s="12"/>
      <c r="D30" s="12"/>
      <c r="E30" s="26"/>
      <c r="F30" s="12"/>
      <c r="G30" s="121"/>
      <c r="H30" s="26"/>
      <c r="I30" s="26"/>
      <c r="J30" s="12"/>
      <c r="K30" s="12"/>
      <c r="L30" s="12"/>
      <c r="M30" s="14"/>
      <c r="N30" s="14"/>
      <c r="O30" s="14"/>
      <c r="P30" s="14"/>
      <c r="Q30" s="14"/>
      <c r="R30" s="14"/>
      <c r="S30" s="14"/>
    </row>
    <row r="31" spans="2:19" ht="20.100000000000001" customHeight="1">
      <c r="B31" s="11"/>
      <c r="C31" s="12"/>
      <c r="D31" s="12"/>
      <c r="E31" s="26"/>
      <c r="F31" s="12"/>
      <c r="G31" s="121"/>
      <c r="H31" s="26"/>
      <c r="I31" s="26"/>
      <c r="J31" s="12"/>
      <c r="K31" s="12"/>
      <c r="L31" s="12"/>
      <c r="M31" s="14"/>
      <c r="N31" s="14"/>
      <c r="O31" s="14"/>
      <c r="P31" s="14"/>
      <c r="Q31" s="14"/>
      <c r="R31" s="14"/>
      <c r="S31" s="14"/>
    </row>
    <row r="32" spans="2:19" ht="20.100000000000001" customHeight="1">
      <c r="B32" s="11"/>
      <c r="C32" s="12"/>
      <c r="D32" s="12"/>
      <c r="E32" s="26"/>
      <c r="F32" s="12"/>
      <c r="G32" s="121"/>
      <c r="H32" s="26"/>
      <c r="I32" s="26"/>
      <c r="J32" s="12"/>
      <c r="K32" s="12"/>
      <c r="L32" s="12"/>
      <c r="M32" s="14"/>
      <c r="N32" s="14"/>
      <c r="O32" s="14"/>
      <c r="P32" s="14"/>
      <c r="Q32" s="14"/>
      <c r="R32" s="14"/>
      <c r="S32" s="14"/>
    </row>
    <row r="33" spans="2:19" ht="20.100000000000001" customHeight="1">
      <c r="B33" s="11"/>
      <c r="C33" s="12"/>
      <c r="D33" s="12"/>
      <c r="E33" s="26"/>
      <c r="F33" s="12"/>
      <c r="G33" s="121"/>
      <c r="H33" s="26"/>
      <c r="I33" s="26"/>
      <c r="J33" s="12"/>
      <c r="K33" s="12"/>
      <c r="L33" s="12"/>
      <c r="M33" s="14"/>
      <c r="N33" s="14"/>
      <c r="O33" s="14"/>
      <c r="P33" s="14"/>
      <c r="Q33" s="14"/>
      <c r="R33" s="14"/>
      <c r="S33" s="14"/>
    </row>
    <row r="34" spans="2:19" ht="20.100000000000001" customHeight="1">
      <c r="B34" s="11"/>
      <c r="C34" s="12"/>
      <c r="D34" s="12"/>
      <c r="E34" s="26"/>
      <c r="F34" s="12"/>
      <c r="G34" s="121"/>
      <c r="H34" s="26"/>
      <c r="I34" s="26"/>
      <c r="J34" s="12"/>
      <c r="K34" s="12"/>
      <c r="L34" s="12"/>
      <c r="M34" s="14"/>
      <c r="N34" s="14"/>
      <c r="O34" s="14"/>
      <c r="P34" s="14"/>
      <c r="Q34" s="14"/>
      <c r="R34" s="14"/>
      <c r="S34" s="14"/>
    </row>
    <row r="35" spans="2:19" ht="20.100000000000001" customHeight="1">
      <c r="B35" s="11"/>
      <c r="C35" s="12"/>
      <c r="D35" s="12"/>
      <c r="E35" s="26"/>
      <c r="F35" s="12"/>
      <c r="G35" s="121"/>
      <c r="H35" s="26"/>
      <c r="I35" s="26"/>
      <c r="J35" s="12"/>
      <c r="K35" s="12"/>
      <c r="L35" s="12"/>
      <c r="M35" s="14"/>
      <c r="N35" s="14"/>
      <c r="O35" s="14"/>
      <c r="P35" s="14"/>
      <c r="Q35" s="14"/>
      <c r="R35" s="14"/>
      <c r="S35" s="14"/>
    </row>
    <row r="36" spans="2:19" ht="20.100000000000001" customHeight="1">
      <c r="B36" s="11"/>
      <c r="C36" s="12"/>
      <c r="D36" s="12"/>
      <c r="E36" s="26"/>
      <c r="F36" s="12"/>
      <c r="G36" s="121"/>
      <c r="H36" s="26"/>
      <c r="I36" s="26"/>
      <c r="J36" s="12"/>
      <c r="K36" s="12"/>
      <c r="L36" s="12"/>
      <c r="M36" s="14"/>
      <c r="N36" s="14"/>
      <c r="O36" s="14"/>
      <c r="P36" s="14"/>
      <c r="Q36" s="14"/>
      <c r="R36" s="14"/>
      <c r="S36" s="14"/>
    </row>
    <row r="37" spans="2:19" ht="20.100000000000001" customHeight="1">
      <c r="B37" s="11"/>
      <c r="C37" s="12"/>
      <c r="D37" s="12"/>
      <c r="E37" s="26"/>
      <c r="F37" s="12"/>
      <c r="G37" s="121"/>
      <c r="H37" s="26"/>
      <c r="I37" s="26"/>
      <c r="J37" s="12"/>
      <c r="K37" s="12"/>
      <c r="L37" s="12"/>
      <c r="M37" s="14"/>
      <c r="N37" s="14"/>
      <c r="O37" s="14"/>
      <c r="P37" s="14"/>
      <c r="Q37" s="14"/>
      <c r="R37" s="14"/>
      <c r="S37" s="14"/>
    </row>
    <row r="38" spans="2:19" ht="20.100000000000001" customHeight="1">
      <c r="B38" s="11"/>
      <c r="C38" s="12"/>
      <c r="D38" s="12"/>
      <c r="E38" s="26"/>
      <c r="F38" s="12"/>
      <c r="G38" s="121"/>
      <c r="H38" s="26"/>
      <c r="I38" s="26"/>
      <c r="J38" s="12"/>
      <c r="K38" s="12"/>
      <c r="L38" s="12"/>
      <c r="M38" s="14"/>
      <c r="N38" s="14"/>
      <c r="O38" s="14"/>
      <c r="P38" s="14"/>
      <c r="Q38" s="14"/>
      <c r="R38" s="14"/>
      <c r="S38" s="14"/>
    </row>
    <row r="39" spans="2:19" ht="20.100000000000001" customHeight="1">
      <c r="B39" s="11"/>
      <c r="C39" s="12"/>
      <c r="D39" s="12"/>
      <c r="E39" s="26"/>
      <c r="F39" s="12"/>
      <c r="G39" s="121"/>
      <c r="H39" s="26"/>
      <c r="I39" s="26"/>
      <c r="J39" s="12"/>
      <c r="K39" s="12"/>
      <c r="L39" s="12"/>
      <c r="M39" s="14"/>
      <c r="N39" s="14"/>
      <c r="O39" s="14"/>
      <c r="P39" s="14"/>
      <c r="Q39" s="14"/>
      <c r="R39" s="14"/>
      <c r="S39" s="14"/>
    </row>
    <row r="40" spans="2:19" ht="20.100000000000001" customHeight="1">
      <c r="B40" s="11"/>
      <c r="C40" s="12"/>
      <c r="D40" s="12"/>
      <c r="E40" s="26"/>
      <c r="F40" s="12"/>
      <c r="G40" s="121"/>
      <c r="H40" s="26"/>
      <c r="I40" s="26"/>
      <c r="J40" s="12"/>
      <c r="K40" s="12"/>
      <c r="L40" s="12"/>
      <c r="M40" s="14"/>
      <c r="N40" s="14"/>
      <c r="O40" s="14"/>
      <c r="P40" s="14"/>
      <c r="Q40" s="14"/>
      <c r="R40" s="14"/>
      <c r="S40" s="14"/>
    </row>
    <row r="41" spans="2:19" ht="20.100000000000001" customHeight="1">
      <c r="B41" s="11"/>
      <c r="C41" s="12"/>
      <c r="D41" s="12"/>
      <c r="E41" s="26"/>
      <c r="F41" s="12"/>
      <c r="G41" s="121"/>
      <c r="H41" s="26"/>
      <c r="I41" s="26"/>
      <c r="J41" s="12"/>
      <c r="K41" s="12"/>
      <c r="L41" s="12"/>
      <c r="M41" s="14"/>
      <c r="N41" s="14"/>
      <c r="O41" s="14"/>
      <c r="P41" s="14"/>
      <c r="Q41" s="14"/>
      <c r="R41" s="14"/>
      <c r="S41" s="14"/>
    </row>
    <row r="42" spans="2:19" ht="20.100000000000001" customHeight="1">
      <c r="B42" s="11"/>
      <c r="C42" s="12"/>
      <c r="D42" s="12"/>
      <c r="E42" s="26"/>
      <c r="F42" s="12"/>
      <c r="G42" s="121"/>
      <c r="H42" s="26"/>
      <c r="I42" s="26"/>
      <c r="J42" s="12"/>
      <c r="K42" s="12"/>
      <c r="L42" s="12"/>
      <c r="M42" s="14"/>
      <c r="N42" s="14"/>
      <c r="O42" s="14"/>
      <c r="P42" s="14"/>
      <c r="Q42" s="14"/>
      <c r="R42" s="14"/>
      <c r="S42" s="14"/>
    </row>
    <row r="43" spans="2:19" ht="20.100000000000001" customHeight="1">
      <c r="B43" s="11"/>
      <c r="C43" s="12"/>
      <c r="D43" s="12"/>
      <c r="E43" s="26"/>
      <c r="F43" s="12"/>
      <c r="G43" s="121"/>
      <c r="H43" s="26"/>
      <c r="I43" s="26"/>
      <c r="J43" s="12"/>
      <c r="K43" s="12"/>
      <c r="L43" s="12"/>
      <c r="M43" s="14"/>
      <c r="N43" s="14"/>
      <c r="O43" s="14"/>
      <c r="P43" s="14"/>
      <c r="Q43" s="14"/>
      <c r="R43" s="14"/>
      <c r="S43" s="14"/>
    </row>
    <row r="44" spans="2:19" ht="20.100000000000001" customHeight="1">
      <c r="B44" s="11"/>
      <c r="C44" s="12"/>
      <c r="D44" s="12"/>
      <c r="E44" s="26"/>
      <c r="F44" s="12"/>
      <c r="G44" s="121"/>
      <c r="H44" s="26"/>
      <c r="I44" s="26"/>
      <c r="J44" s="12"/>
      <c r="K44" s="12"/>
      <c r="L44" s="12"/>
      <c r="M44" s="14"/>
      <c r="N44" s="14"/>
      <c r="O44" s="14"/>
      <c r="P44" s="14"/>
      <c r="Q44" s="14"/>
      <c r="R44" s="14"/>
      <c r="S44" s="14"/>
    </row>
    <row r="45" spans="2:19" ht="20.100000000000001" customHeight="1">
      <c r="B45" s="11"/>
      <c r="C45" s="12"/>
      <c r="D45" s="12"/>
      <c r="E45" s="26"/>
      <c r="F45" s="12"/>
      <c r="G45" s="121"/>
      <c r="H45" s="26"/>
      <c r="I45" s="26"/>
      <c r="J45" s="12"/>
      <c r="K45" s="12"/>
      <c r="L45" s="12"/>
      <c r="M45" s="14"/>
      <c r="N45" s="14"/>
      <c r="O45" s="14"/>
      <c r="P45" s="14"/>
      <c r="Q45" s="14"/>
      <c r="R45" s="14"/>
      <c r="S45" s="14"/>
    </row>
    <row r="46" spans="2:19" ht="20.100000000000001" customHeight="1">
      <c r="B46" s="11"/>
      <c r="C46" s="12"/>
      <c r="D46" s="12"/>
      <c r="E46" s="26"/>
      <c r="F46" s="12"/>
      <c r="G46" s="121"/>
      <c r="H46" s="26"/>
      <c r="I46" s="26"/>
      <c r="J46" s="12"/>
      <c r="K46" s="12"/>
      <c r="L46" s="12"/>
      <c r="M46" s="14"/>
      <c r="N46" s="14"/>
      <c r="O46" s="14"/>
      <c r="P46" s="14"/>
      <c r="Q46" s="14"/>
      <c r="R46" s="14"/>
      <c r="S46" s="14"/>
    </row>
    <row r="47" spans="2:19" ht="20.100000000000001" customHeight="1">
      <c r="B47" s="11"/>
      <c r="C47" s="12"/>
      <c r="D47" s="12"/>
      <c r="E47" s="26"/>
      <c r="F47" s="12"/>
      <c r="G47" s="121"/>
      <c r="H47" s="26"/>
      <c r="I47" s="26"/>
      <c r="J47" s="12"/>
      <c r="K47" s="12"/>
      <c r="L47" s="12"/>
      <c r="M47" s="14"/>
      <c r="N47" s="14"/>
      <c r="O47" s="14"/>
      <c r="P47" s="14"/>
      <c r="Q47" s="14"/>
      <c r="R47" s="14"/>
      <c r="S47" s="14"/>
    </row>
    <row r="48" spans="2:19" ht="20.100000000000001" customHeight="1">
      <c r="B48" s="11"/>
      <c r="C48" s="12"/>
      <c r="D48" s="12"/>
      <c r="E48" s="26"/>
      <c r="F48" s="12"/>
      <c r="G48" s="121"/>
      <c r="H48" s="26"/>
      <c r="I48" s="26"/>
      <c r="J48" s="12"/>
      <c r="K48" s="12"/>
      <c r="L48" s="12"/>
      <c r="M48" s="14"/>
      <c r="N48" s="14"/>
      <c r="O48" s="14"/>
      <c r="P48" s="14"/>
      <c r="Q48" s="14"/>
      <c r="R48" s="14"/>
      <c r="S48" s="14"/>
    </row>
    <row r="49" spans="2:19" ht="20.100000000000001" customHeight="1">
      <c r="B49" s="11"/>
      <c r="C49" s="12"/>
      <c r="D49" s="12"/>
      <c r="E49" s="26"/>
      <c r="F49" s="12"/>
      <c r="G49" s="121"/>
      <c r="H49" s="26"/>
      <c r="I49" s="26"/>
      <c r="J49" s="12"/>
      <c r="K49" s="12"/>
      <c r="L49" s="12"/>
      <c r="M49" s="14"/>
      <c r="N49" s="14"/>
      <c r="O49" s="14"/>
      <c r="P49" s="14"/>
      <c r="Q49" s="14"/>
      <c r="R49" s="14"/>
      <c r="S49" s="14"/>
    </row>
    <row r="50" spans="2:19" ht="20.100000000000001" customHeight="1">
      <c r="B50" s="11"/>
      <c r="C50" s="12"/>
      <c r="D50" s="12"/>
      <c r="E50" s="26"/>
      <c r="F50" s="12"/>
      <c r="G50" s="121"/>
      <c r="H50" s="26"/>
      <c r="I50" s="26"/>
      <c r="J50" s="12"/>
      <c r="K50" s="12"/>
      <c r="L50" s="12"/>
      <c r="M50" s="14"/>
      <c r="N50" s="14"/>
      <c r="O50" s="14"/>
      <c r="P50" s="14"/>
      <c r="Q50" s="14"/>
      <c r="R50" s="14"/>
      <c r="S50" s="14"/>
    </row>
    <row r="51" spans="2:19" ht="20.100000000000001" customHeight="1">
      <c r="B51" s="11"/>
      <c r="C51" s="12"/>
      <c r="D51" s="12"/>
      <c r="E51" s="26"/>
      <c r="F51" s="12"/>
      <c r="G51" s="121"/>
      <c r="H51" s="26"/>
      <c r="I51" s="26"/>
      <c r="J51" s="12"/>
      <c r="K51" s="12"/>
      <c r="L51" s="12"/>
      <c r="M51" s="14"/>
      <c r="N51" s="14"/>
      <c r="O51" s="14"/>
      <c r="P51" s="14"/>
      <c r="Q51" s="14"/>
      <c r="R51" s="14"/>
      <c r="S51" s="14"/>
    </row>
    <row r="52" spans="2:19" ht="20.100000000000001" customHeight="1">
      <c r="B52" s="11"/>
      <c r="C52" s="12"/>
      <c r="D52" s="12"/>
      <c r="E52" s="26"/>
      <c r="F52" s="12"/>
      <c r="G52" s="121"/>
      <c r="H52" s="26"/>
      <c r="I52" s="26"/>
      <c r="J52" s="12"/>
      <c r="K52" s="12"/>
      <c r="L52" s="12"/>
      <c r="M52" s="14"/>
      <c r="N52" s="14"/>
      <c r="O52" s="14"/>
      <c r="P52" s="14"/>
      <c r="Q52" s="14"/>
      <c r="R52" s="14"/>
      <c r="S52" s="14"/>
    </row>
    <row r="53" spans="2:19" ht="20.100000000000001" customHeight="1">
      <c r="B53" s="11"/>
      <c r="C53" s="12"/>
      <c r="D53" s="12"/>
      <c r="E53" s="26"/>
      <c r="F53" s="12"/>
      <c r="G53" s="121"/>
      <c r="H53" s="26"/>
      <c r="I53" s="26"/>
      <c r="J53" s="12"/>
      <c r="K53" s="12"/>
      <c r="L53" s="12"/>
      <c r="M53" s="14"/>
      <c r="N53" s="14"/>
      <c r="O53" s="14"/>
      <c r="P53" s="14"/>
      <c r="Q53" s="14"/>
      <c r="R53" s="14"/>
      <c r="S53" s="14"/>
    </row>
    <row r="54" spans="2:19" ht="20.100000000000001" customHeight="1">
      <c r="B54" s="11"/>
      <c r="C54" s="12"/>
      <c r="D54" s="12"/>
      <c r="E54" s="26"/>
      <c r="F54" s="12"/>
      <c r="G54" s="121"/>
      <c r="H54" s="26"/>
      <c r="I54" s="26"/>
      <c r="J54" s="12"/>
      <c r="K54" s="12"/>
      <c r="L54" s="12"/>
      <c r="M54" s="14"/>
      <c r="N54" s="14"/>
      <c r="O54" s="14"/>
      <c r="P54" s="14"/>
      <c r="Q54" s="14"/>
      <c r="R54" s="14"/>
      <c r="S54" s="14"/>
    </row>
    <row r="55" spans="2:19" ht="20.100000000000001" customHeight="1">
      <c r="B55" s="11"/>
      <c r="C55" s="12"/>
      <c r="D55" s="12"/>
      <c r="E55" s="26"/>
      <c r="F55" s="12"/>
      <c r="G55" s="121"/>
      <c r="H55" s="26"/>
      <c r="I55" s="26"/>
      <c r="J55" s="12"/>
      <c r="K55" s="12"/>
      <c r="L55" s="12"/>
      <c r="M55" s="14"/>
      <c r="N55" s="14"/>
      <c r="O55" s="14"/>
      <c r="P55" s="14"/>
      <c r="Q55" s="14"/>
      <c r="R55" s="14"/>
      <c r="S55" s="14"/>
    </row>
    <row r="56" spans="2:19" ht="20.100000000000001" customHeight="1">
      <c r="B56" s="11"/>
      <c r="C56" s="12"/>
      <c r="D56" s="12"/>
      <c r="E56" s="26"/>
      <c r="F56" s="12"/>
      <c r="G56" s="121"/>
      <c r="H56" s="26"/>
      <c r="I56" s="26"/>
      <c r="J56" s="12"/>
      <c r="K56" s="12"/>
      <c r="L56" s="12"/>
      <c r="M56" s="14"/>
      <c r="N56" s="14"/>
      <c r="O56" s="14"/>
      <c r="P56" s="14"/>
      <c r="Q56" s="14"/>
      <c r="R56" s="14"/>
      <c r="S56" s="14"/>
    </row>
    <row r="57" spans="2:19" ht="20.100000000000001" customHeight="1">
      <c r="B57" s="11"/>
      <c r="C57" s="12"/>
      <c r="D57" s="12"/>
      <c r="E57" s="26"/>
      <c r="F57" s="12"/>
      <c r="G57" s="121"/>
      <c r="H57" s="26"/>
      <c r="I57" s="26"/>
      <c r="J57" s="12"/>
      <c r="K57" s="12"/>
      <c r="L57" s="12"/>
      <c r="M57" s="14"/>
      <c r="N57" s="14"/>
      <c r="O57" s="14"/>
      <c r="P57" s="14"/>
      <c r="Q57" s="14"/>
      <c r="R57" s="14"/>
      <c r="S57" s="14"/>
    </row>
    <row r="58" spans="2:19" ht="20.100000000000001" customHeight="1">
      <c r="B58" s="11"/>
      <c r="C58" s="12"/>
      <c r="D58" s="12"/>
      <c r="E58" s="26"/>
      <c r="F58" s="12"/>
      <c r="G58" s="121"/>
      <c r="H58" s="26"/>
      <c r="I58" s="26"/>
      <c r="J58" s="12"/>
      <c r="K58" s="12"/>
      <c r="L58" s="12"/>
      <c r="M58" s="14"/>
      <c r="N58" s="14"/>
      <c r="O58" s="14"/>
      <c r="P58" s="14"/>
      <c r="Q58" s="14"/>
      <c r="R58" s="14"/>
      <c r="S58" s="14"/>
    </row>
    <row r="59" spans="2:19" ht="20.100000000000001" customHeight="1">
      <c r="B59" s="27"/>
      <c r="C59" s="28"/>
      <c r="D59" s="28"/>
      <c r="E59" s="29"/>
      <c r="F59" s="28"/>
      <c r="G59" s="122"/>
      <c r="H59" s="29"/>
      <c r="I59" s="29"/>
      <c r="J59" s="28"/>
      <c r="K59" s="28"/>
      <c r="L59" s="28"/>
      <c r="M59" s="30"/>
      <c r="N59" s="30"/>
      <c r="O59" s="30"/>
      <c r="P59" s="30"/>
      <c r="Q59" s="30"/>
      <c r="R59" s="30"/>
      <c r="S59" s="30"/>
    </row>
  </sheetData>
  <sortState xmlns:xlrd2="http://schemas.microsoft.com/office/spreadsheetml/2017/richdata2" ref="B10:R59">
    <sortCondition ref="B9"/>
  </sortState>
  <phoneticPr fontId="1" type="noConversion"/>
  <dataValidations count="2">
    <dataValidation type="list" allowBlank="1" showInputMessage="1" showErrorMessage="1" sqref="N10:R59" xr:uid="{00000000-0002-0000-0200-000000000000}">
      <formula1>"제외"</formula1>
    </dataValidation>
    <dataValidation type="list" allowBlank="1" showInputMessage="1" showErrorMessage="1" sqref="B7" xr:uid="{00000000-0002-0000-0200-000001000000}">
      <formula1>성명</formula1>
    </dataValidation>
  </dataValidations>
  <printOptions horizontalCentered="1"/>
  <pageMargins left="0.55118110236220474" right="0.55118110236220474" top="0.59055118110236227" bottom="0.59055118110236227" header="0.39370078740157483" footer="0.39370078740157483"/>
  <pageSetup paperSize="9" scale="7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정렬하기_사원정보">
                <anchor>
                  <from>
                    <xdr:col>6</xdr:col>
                    <xdr:colOff>1009650</xdr:colOff>
                    <xdr:row>6</xdr:row>
                    <xdr:rowOff>9525</xdr:rowOff>
                  </from>
                  <to>
                    <xdr:col>7</xdr:col>
                    <xdr:colOff>28575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2C4160"/>
    <pageSetUpPr autoPageBreaks="0"/>
  </sheetPr>
  <dimension ref="B6:BV63"/>
  <sheetViews>
    <sheetView showGridLines="0" showRowColHeaders="0" showZeros="0" workbookViewId="0">
      <pane ySplit="12" topLeftCell="A13" activePane="bottomLeft" state="frozen"/>
      <selection activeCell="C17" sqref="C17"/>
      <selection pane="bottomLeft" activeCell="BA13" sqref="BA13"/>
    </sheetView>
  </sheetViews>
  <sheetFormatPr defaultColWidth="6.77734375" defaultRowHeight="20.100000000000001" customHeight="1"/>
  <cols>
    <col min="1" max="1" width="2.33203125" style="58" customWidth="1"/>
    <col min="2" max="2" width="3.77734375" style="58" customWidth="1"/>
    <col min="3" max="4" width="8.77734375" style="58" customWidth="1"/>
    <col min="5" max="5" width="10.77734375" style="58" customWidth="1"/>
    <col min="6" max="6" width="8.77734375" style="58" customWidth="1"/>
    <col min="7" max="11" width="6.77734375" style="58" customWidth="1"/>
    <col min="12" max="25" width="6.77734375" style="58" hidden="1" customWidth="1"/>
    <col min="26" max="29" width="6.77734375" style="58" customWidth="1"/>
    <col min="30" max="45" width="6.77734375" style="58" hidden="1" customWidth="1"/>
    <col min="46" max="46" width="8.77734375" style="58" customWidth="1"/>
    <col min="47" max="47" width="7.109375" style="58" customWidth="1"/>
    <col min="48" max="54" width="6.77734375" style="58" customWidth="1"/>
    <col min="55" max="66" width="6.77734375" style="58" hidden="1" customWidth="1"/>
    <col min="67" max="68" width="8.77734375" style="58" customWidth="1"/>
    <col min="69" max="69" width="2.33203125" style="58" customWidth="1"/>
    <col min="70" max="71" width="4.77734375" style="58" customWidth="1"/>
    <col min="72" max="73" width="6.77734375" style="58"/>
    <col min="74" max="74" width="0" style="58" hidden="1" customWidth="1"/>
    <col min="75" max="16384" width="6.77734375" style="58"/>
  </cols>
  <sheetData>
    <row r="6" spans="2:74" ht="20.100000000000001" customHeight="1">
      <c r="B6" s="140" t="s">
        <v>67</v>
      </c>
      <c r="C6" s="57" t="s">
        <v>68</v>
      </c>
      <c r="D6" s="57" t="s">
        <v>43</v>
      </c>
      <c r="E6" s="95" t="s">
        <v>69</v>
      </c>
      <c r="F6" s="141"/>
      <c r="G6" s="141"/>
      <c r="H6" s="141"/>
      <c r="I6" s="141"/>
    </row>
    <row r="7" spans="2:74" ht="20.100000000000001" customHeight="1">
      <c r="B7" s="140"/>
      <c r="C7" s="52">
        <v>2026</v>
      </c>
      <c r="D7" s="53">
        <v>1</v>
      </c>
      <c r="E7" s="96">
        <v>46063</v>
      </c>
      <c r="F7" s="142"/>
      <c r="G7" s="142"/>
      <c r="H7" s="143"/>
      <c r="I7" s="143"/>
    </row>
    <row r="9" spans="2:74" ht="20.100000000000001" customHeight="1">
      <c r="B9" s="138" t="str">
        <f t="shared" ref="B9" si="0">IF(C7="","",C7&amp;"년 "&amp;D7&amp;"월 급여대장")</f>
        <v>2026년 1월 급여대장</v>
      </c>
      <c r="C9" s="138"/>
      <c r="D9" s="138"/>
      <c r="E9" s="138"/>
      <c r="F9" s="59"/>
    </row>
    <row r="10" spans="2:74" ht="20.100000000000001" customHeight="1">
      <c r="B10" s="139"/>
      <c r="C10" s="139"/>
      <c r="D10" s="139"/>
      <c r="E10" s="139"/>
      <c r="F10" s="60"/>
      <c r="G10" s="61"/>
      <c r="AA10" s="61"/>
      <c r="AV10" s="61"/>
    </row>
    <row r="11" spans="2:74" ht="20.100000000000001" customHeight="1">
      <c r="B11" s="156" t="s">
        <v>46</v>
      </c>
      <c r="C11" s="153" t="s">
        <v>11</v>
      </c>
      <c r="D11" s="153" t="s">
        <v>12</v>
      </c>
      <c r="E11" s="153" t="s">
        <v>13</v>
      </c>
      <c r="F11" s="146" t="s">
        <v>61</v>
      </c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8"/>
      <c r="Z11" s="146" t="s">
        <v>62</v>
      </c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8"/>
      <c r="AT11" s="153" t="s">
        <v>55</v>
      </c>
      <c r="AU11" s="146" t="s">
        <v>63</v>
      </c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147"/>
      <c r="BN11" s="148"/>
      <c r="BO11" s="153" t="s">
        <v>60</v>
      </c>
      <c r="BP11" s="146" t="s">
        <v>70</v>
      </c>
      <c r="BQ11" s="62"/>
      <c r="BR11" s="151" t="s">
        <v>64</v>
      </c>
      <c r="BS11" s="151" t="s">
        <v>65</v>
      </c>
      <c r="BT11" s="149" t="s">
        <v>66</v>
      </c>
    </row>
    <row r="12" spans="2:74" ht="20.100000000000001" customHeight="1">
      <c r="B12" s="157"/>
      <c r="C12" s="154"/>
      <c r="D12" s="154"/>
      <c r="E12" s="154"/>
      <c r="F12" s="56" t="s">
        <v>47</v>
      </c>
      <c r="G12" s="56" t="s">
        <v>48</v>
      </c>
      <c r="H12" s="56" t="s">
        <v>49</v>
      </c>
      <c r="I12" s="56" t="s">
        <v>50</v>
      </c>
      <c r="J12" s="56" t="s">
        <v>51</v>
      </c>
      <c r="K12" s="56" t="s">
        <v>244</v>
      </c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 t="s">
        <v>52</v>
      </c>
      <c r="AA12" s="56" t="s">
        <v>53</v>
      </c>
      <c r="AB12" s="56" t="s">
        <v>54</v>
      </c>
      <c r="AC12" s="56" t="s">
        <v>245</v>
      </c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154"/>
      <c r="AU12" s="56" t="s">
        <v>262</v>
      </c>
      <c r="AV12" s="56" t="s">
        <v>263</v>
      </c>
      <c r="AW12" s="56" t="s">
        <v>56</v>
      </c>
      <c r="AX12" s="56" t="s">
        <v>57</v>
      </c>
      <c r="AY12" s="56" t="s">
        <v>58</v>
      </c>
      <c r="AZ12" s="56" t="s">
        <v>59</v>
      </c>
      <c r="BA12" s="56" t="s">
        <v>245</v>
      </c>
      <c r="BB12" s="56" t="s">
        <v>246</v>
      </c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154"/>
      <c r="BP12" s="155"/>
      <c r="BQ12" s="62"/>
      <c r="BR12" s="152"/>
      <c r="BS12" s="152"/>
      <c r="BT12" s="150"/>
      <c r="BV12" s="58" t="s">
        <v>262</v>
      </c>
    </row>
    <row r="13" spans="2:74" ht="20.100000000000001" customHeight="1">
      <c r="B13" s="63">
        <f>IF(C13="","",ROW(A1))</f>
        <v>1</v>
      </c>
      <c r="C13" s="64" t="s">
        <v>287</v>
      </c>
      <c r="D13" s="65" t="str">
        <f t="shared" ref="D13:D44" si="1">IF(C13="","",IF(VLOOKUP(C13,사원정보,2,0)="","",VLOOKUP(C13,사원정보,2,0)))</f>
        <v>경리부</v>
      </c>
      <c r="E13" s="65" t="str">
        <f t="shared" ref="E13:E44" si="2">IF(C13="","",IF(VLOOKUP(C13,사원정보,3,0)="","",VLOOKUP(C13,사원정보,3,0)))</f>
        <v>사장</v>
      </c>
      <c r="F13" s="66">
        <v>7000000</v>
      </c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7">
        <f>SUM(F13:AS13)</f>
        <v>7000000</v>
      </c>
      <c r="AU13" s="67">
        <f>IF(OR(BV13="",BV13&lt;0),0,BV13)</f>
        <v>732700</v>
      </c>
      <c r="AV13" s="67">
        <f>IF(AU13="","",ROUNDDOWN(AU13*10%,-1))</f>
        <v>73270</v>
      </c>
      <c r="AW13" s="67" t="str">
        <f>IF(F13="","",IF(OR(C13="",VLOOKUP(C13,사원정보,14,0)="제외"),"",ROUNDDOWN(SUM(F13:Y13)*0.9%,-1)))</f>
        <v/>
      </c>
      <c r="AX13" s="67">
        <f>IF(F13="","",IF(OR(C13="",VLOOKUP(C13,사원정보,15,0)="제외"),"",(IF(h_data!Z3=0,(ROUNDDOWN(ROUNDDOWN(IF(SUM(F13:L13)&lt;400000,400000,IF(SUM(F13:L13)&gt;6370000,6370000,SUM(F13:L13))),-3)*4.75%,-1)),(ROUNDDOWN(ROUNDDOWN(IF(SUM(h_data!Z3)&lt;400000,400000,IF(SUM(h_data!Z3)&gt;6370000,6370000,SUM(h_data!Z3))),-3)*4.75%,-1))))))</f>
        <v>302570</v>
      </c>
      <c r="AY13" s="67">
        <f>IF(F13="","",IF(OR(C13="",VLOOKUP(C13,사원정보,16,0)="제외"),"",IF(BT13="",ROUNDDOWN(ROUNDDOWN(IF(SUM(F13:Y13)&lt;280000,280000,IF(SUM(F13:Y13)&gt;78100000,78100000,SUM(F13:Y13)))*'4대보험'!$E$14,-1)*'4대보험'!$D$15,-1),ROUNDDOWN(ROUNDDOWN(IF(SUM(F13:Y13)&lt;280000,280000,IF(SUM(F13:Y13)&gt;78100000,78100000,SUM(F13:Y13)))*'4대보험'!$E$14,-1)*'4대보험'!$D$15,-1)-ROUNDUP(ROUNDDOWN(ROUNDDOWN(IF(SUM(F13:Y13)&lt;280000,280000,IF(SUM(F13:Y13)&gt;78100000,78100000,SUM(F13:Y13)))*'4대보험'!$E$14,-1)*'4대보험'!$D$15,-1)*30%,-1))))</f>
        <v>33060</v>
      </c>
      <c r="AZ13" s="67">
        <f>IF(F13="","",IF(OR(C13="",VLOOKUP(C13,사원정보,17,0)="제외"),"",(ROUNDDOWN(IF(SUM(F13:Y13)&lt;280000,280000,IF(SUM(F13:Y13)&gt;78100000,78100000,SUM(F13:Y13)))*'4대보험'!$E$14,-1))))</f>
        <v>251650</v>
      </c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7">
        <f>SUM(AU13:BN13)</f>
        <v>1393250</v>
      </c>
      <c r="BP13" s="68">
        <f>AT13-BO13</f>
        <v>5606750</v>
      </c>
      <c r="BR13" s="69">
        <v>1</v>
      </c>
      <c r="BS13" s="64"/>
      <c r="BT13" s="70"/>
      <c r="BV13" s="58">
        <f>IFERROR(IF(F13="","",IF(OR(C13="",VLOOKUP(C13,사원정보,13,0)="제외"),"",IF(OR(ISBLANK(C13),SUM(F13:Y13)&lt;1000000),0,IF(F13="","",ROUNDDOWN(VLOOKUP(SUM(F13:Y13)/1000,소득세,2+BR13)+IF(SUM(F13:Y13)&gt;87000000,31034600+((((SUM(F13:Y13)-87000000))*45%)),IF(SUM(F13:Y13)&gt;45000000,13394600+((((SUM(F13:Y13)-45000000))*42%)),IF(SUM(F13:Y13)&gt;30000000,7394600+(((SUM(F13:Y13)-30000000)*40%)),IF(SUM(F13:Y13)&gt;28000000,6610600+((((SUM(F13:Y13)-28000000)*98%)*40%)),IF(SUM(F13:Y13)&gt;14000000,1397000+((((SUM(F13:Y13)-14000000)*98%)*38%)),IF(SUM(F13:Y13)&gt;10000000,(((SUM(F13:Y13)-10000000)*98%)*35%)+25000,0)))))),-1)))))-IF(BS13&gt;0,VLOOKUP(BS13,자녀공제,2)+IF(BS13&gt;=3,(BS13-2)*근로소득세액표!$S$10,0),0),"")</f>
        <v>732700</v>
      </c>
    </row>
    <row r="14" spans="2:74" ht="20.100000000000001" customHeight="1">
      <c r="B14" s="63">
        <f t="shared" ref="B14:B62" si="3">IF(C14="","",ROW(A2))</f>
        <v>2</v>
      </c>
      <c r="C14" s="64" t="s">
        <v>289</v>
      </c>
      <c r="D14" s="65" t="str">
        <f t="shared" si="1"/>
        <v>영업팀</v>
      </c>
      <c r="E14" s="65" t="str">
        <f t="shared" si="2"/>
        <v>대리</v>
      </c>
      <c r="F14" s="66">
        <v>3500000</v>
      </c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7">
        <f t="shared" ref="AT14:AT62" si="4">SUM(F14:AS14)</f>
        <v>3500000</v>
      </c>
      <c r="AU14" s="67">
        <f t="shared" ref="AU14:AU17" si="5">IF(OR(BV14="",BV14&lt;0),0,BV14)</f>
        <v>3510</v>
      </c>
      <c r="AV14" s="67">
        <f t="shared" ref="AV14:AV62" si="6">IF(AU14="","",ROUNDDOWN(AU14*10%,-1))</f>
        <v>350</v>
      </c>
      <c r="AW14" s="67">
        <f>IF(F14="","",IF(OR(C14="",VLOOKUP(C14,사원정보,14,0)="제외"),"",ROUNDDOWN(SUM(F14:Y14)*0.9%,-1)))</f>
        <v>31500</v>
      </c>
      <c r="AX14" s="67">
        <f>IF(F14="","",IF(OR(C14="",VLOOKUP(C14,사원정보,15,0)="제외"),"",(IF(h_data!Z4=0,(ROUNDDOWN(ROUNDDOWN(IF(SUM(F14:L14)&lt;400000,400000,IF(SUM(F14:L14)&gt;6370000,6370000,SUM(F14:L14))),-3)*4.75%,-1)),(ROUNDDOWN(ROUNDDOWN(IF(SUM(h_data!Z4)&lt;400000,400000,IF(SUM(h_data!Z4)&gt;6370000,6370000,SUM(h_data!Z4))),-3)*4.75%,-1))))))</f>
        <v>166250</v>
      </c>
      <c r="AY14" s="67">
        <f>IF(F14="","",IF(OR(C14="",VLOOKUP(C14,사원정보,16,0)="제외"),"",IF(BT14="",ROUNDDOWN(ROUNDDOWN(IF(SUM(F14:Y14)&lt;280000,280000,IF(SUM(F14:Y14)&gt;78100000,78100000,SUM(F14:Y14)))*'4대보험'!$E$14,-1)*'4대보험'!$D$15,-1),ROUNDDOWN(ROUNDDOWN(IF(SUM(F14:Y14)&lt;280000,280000,IF(SUM(F14:Y14)&gt;78100000,78100000,SUM(F14:Y14)))*'4대보험'!$E$14,-1)*'4대보험'!$D$15,-1)-ROUNDUP(ROUNDDOWN(ROUNDDOWN(IF(SUM(F14:Y14)&lt;280000,280000,IF(SUM(F14:Y14)&gt;78100000,78100000,SUM(F14:Y14)))*'4대보험'!$E$14,-1)*'4대보험'!$D$15,-1)*30%,-1))))</f>
        <v>16530</v>
      </c>
      <c r="AZ14" s="67">
        <f>IF(F14="","",IF(OR(C14="",VLOOKUP(C14,사원정보,17,0)="제외"),"",(ROUNDDOWN(IF(SUM(F14:Y14)&lt;280000,280000,IF(SUM(F14:Y14)&gt;78100000,78100000,SUM(F14:Y14)))*'4대보험'!$E$14,-1))))</f>
        <v>125820</v>
      </c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7">
        <f t="shared" ref="BO14:BO62" si="7">SUM(AU14:BN14)</f>
        <v>343960</v>
      </c>
      <c r="BP14" s="68">
        <f t="shared" ref="BP14:BP62" si="8">AT14-BO14</f>
        <v>3156040</v>
      </c>
      <c r="BR14" s="69">
        <v>4</v>
      </c>
      <c r="BS14" s="64">
        <v>2</v>
      </c>
      <c r="BT14" s="70"/>
      <c r="BV14" s="58">
        <f>IFERROR(IF(F14="","",IF(OR(C14="",VLOOKUP(C14,사원정보,13,0)="제외"),"",IF(OR(ISBLANK(C14),SUM(F14:Y14)&lt;1000000),0,IF(F14="","",ROUNDDOWN(VLOOKUP(SUM(F14:Y14)/1000,소득세,2+BR14)+IF(SUM(F14:Y14)&gt;87000000,31034600+((((SUM(F14:Y14)-87000000))*45%)),IF(SUM(F14:Y14)&gt;45000000,13394600+((((SUM(F14:Y14)-45000000))*42%)),IF(SUM(F14:Y14)&gt;30000000,7394600+(((SUM(F14:Y14)-30000000)*40%)),IF(SUM(F14:Y14)&gt;28000000,6610600+((((SUM(F14:Y14)-28000000)*98%)*40%)),IF(SUM(F14:Y14)&gt;14000000,1397000+((((SUM(F14:Y14)-14000000)*98%)*38%)),IF(SUM(F14:Y14)&gt;10000000,(((SUM(F14:Y14)-10000000)*98%)*35%)+25000,0)))))),-1)))))-IF(BS14&gt;0,VLOOKUP(BS14,자녀공제,2)+IF(BS14&gt;=3,(BS14-2)*근로소득세액표!$S$10,0),0),"")</f>
        <v>3510</v>
      </c>
    </row>
    <row r="15" spans="2:74" ht="20.100000000000001" customHeight="1">
      <c r="B15" s="63" t="str">
        <f t="shared" si="3"/>
        <v/>
      </c>
      <c r="C15" s="64"/>
      <c r="D15" s="65" t="str">
        <f t="shared" si="1"/>
        <v/>
      </c>
      <c r="E15" s="65" t="str">
        <f t="shared" si="2"/>
        <v/>
      </c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7">
        <f t="shared" si="4"/>
        <v>0</v>
      </c>
      <c r="AU15" s="67">
        <f t="shared" si="5"/>
        <v>0</v>
      </c>
      <c r="AV15" s="67">
        <f t="shared" si="6"/>
        <v>0</v>
      </c>
      <c r="AW15" s="67" t="str">
        <f>IF(F15="","",IF(OR(C15="",VLOOKUP(C15,사원정보,14,0)="제외"),"",ROUNDDOWN(SUM(F15:Y15)*0.9%,-1)))</f>
        <v/>
      </c>
      <c r="AX15" s="67" t="str">
        <f>IF(F15="","",IF(OR(C15="",VLOOKUP(C15,사원정보,15,0)="제외"),"",(IF(h_data!Z5=0,(ROUNDDOWN(ROUNDDOWN(IF(SUM(F15:L15)&lt;400000,400000,IF(SUM(F15:L15)&gt;6370000,6370000,SUM(F15:L15))),-3)*4.75%,-1)),(ROUNDDOWN(ROUNDDOWN(IF(SUM(h_data!Z5)&lt;400000,400000,IF(SUM(h_data!Z5)&gt;6370000,6370000,SUM(h_data!Z5))),-3)*4.75%,-1))))))</f>
        <v/>
      </c>
      <c r="AY15" s="67" t="str">
        <f>IF(F15="","",IF(OR(C15="",VLOOKUP(C15,사원정보,16,0)="제외"),"",IF(BT15="",ROUNDDOWN(ROUNDDOWN(IF(SUM(F15:Y15)&lt;280000,280000,IF(SUM(F15:Y15)&gt;78100000,78100000,SUM(F15:Y15)))*'4대보험'!$E$14,-1)*'4대보험'!$D$15,-1),ROUNDDOWN(ROUNDDOWN(IF(SUM(F15:Y15)&lt;280000,280000,IF(SUM(F15:Y15)&gt;78100000,78100000,SUM(F15:Y15)))*'4대보험'!$E$14,-1)*'4대보험'!$D$15,-1)-ROUNDUP(ROUNDDOWN(ROUNDDOWN(IF(SUM(F15:Y15)&lt;280000,280000,IF(SUM(F15:Y15)&gt;78100000,78100000,SUM(F15:Y15)))*'4대보험'!$E$14,-1)*'4대보험'!$D$15,-1)*30%,-1))))</f>
        <v/>
      </c>
      <c r="AZ15" s="67" t="str">
        <f>IF(F15="","",IF(OR(C15="",VLOOKUP(C15,사원정보,17,0)="제외"),"",(ROUNDDOWN(IF(SUM(F15:Y15)&lt;280000,280000,IF(SUM(F15:Y15)&gt;78100000,78100000,SUM(F15:Y15)))*'4대보험'!$E$14,-1))))</f>
        <v/>
      </c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7">
        <f t="shared" si="7"/>
        <v>0</v>
      </c>
      <c r="BP15" s="68">
        <f t="shared" si="8"/>
        <v>0</v>
      </c>
      <c r="BR15" s="69">
        <v>1</v>
      </c>
      <c r="BS15" s="64"/>
      <c r="BT15" s="70"/>
      <c r="BV15" s="58" t="str">
        <f>IFERROR(IF(F15="","",IF(OR(C15="",VLOOKUP(C15,사원정보,13,0)="제외"),"",IF(OR(ISBLANK(C15),SUM(F15:Y15)&lt;1000000),0,IF(F15="","",ROUNDDOWN(VLOOKUP(SUM(F15:Y15)/1000,소득세,2+BR15)+IF(SUM(F15:Y15)&gt;87000000,31034600+((((SUM(F15:Y15)-87000000))*45%)),IF(SUM(F15:Y15)&gt;45000000,13394600+((((SUM(F15:Y15)-45000000))*42%)),IF(SUM(F15:Y15)&gt;30000000,7394600+(((SUM(F15:Y15)-30000000)*40%)),IF(SUM(F15:Y15)&gt;28000000,6610600+((((SUM(F15:Y15)-28000000)*98%)*40%)),IF(SUM(F15:Y15)&gt;14000000,1397000+((((SUM(F15:Y15)-14000000)*98%)*38%)),IF(SUM(F15:Y15)&gt;10000000,(((SUM(F15:Y15)-10000000)*98%)*35%)+25000,0)))))),-1)))))-IF(BS15&gt;0,VLOOKUP(BS15,자녀공제,2)+IF(BS15&gt;=3,(BS15-2)*근로소득세액표!$S$10,0),0),"")</f>
        <v/>
      </c>
    </row>
    <row r="16" spans="2:74" ht="20.100000000000001" customHeight="1">
      <c r="B16" s="63" t="str">
        <f t="shared" si="3"/>
        <v/>
      </c>
      <c r="C16" s="64"/>
      <c r="D16" s="65" t="str">
        <f t="shared" si="1"/>
        <v/>
      </c>
      <c r="E16" s="65" t="str">
        <f t="shared" si="2"/>
        <v/>
      </c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7">
        <f t="shared" si="4"/>
        <v>0</v>
      </c>
      <c r="AU16" s="67">
        <f t="shared" si="5"/>
        <v>0</v>
      </c>
      <c r="AV16" s="67">
        <f t="shared" si="6"/>
        <v>0</v>
      </c>
      <c r="AW16" s="67" t="str">
        <f>IF(F16="","",IF(OR(C16="",VLOOKUP(C16,사원정보,14,0)="제외"),"",ROUNDDOWN(SUM(F16:Y16)*0.9%,-1)))</f>
        <v/>
      </c>
      <c r="AX16" s="67" t="str">
        <f>IF(F16="","",IF(OR(C16="",VLOOKUP(C16,사원정보,15,0)="제외"),"",(IF(h_data!Z6=0,(ROUNDDOWN(ROUNDDOWN(IF(SUM(F16:L16)&lt;400000,400000,IF(SUM(F16:L16)&gt;6370000,6370000,SUM(F16:L16))),-3)*4.75%,-1)),(ROUNDDOWN(ROUNDDOWN(IF(SUM(h_data!Z6)&lt;400000,400000,IF(SUM(h_data!Z6)&gt;6370000,6370000,SUM(h_data!Z6))),-3)*4.75%,-1))))))</f>
        <v/>
      </c>
      <c r="AY16" s="67" t="str">
        <f>IF(F16="","",IF(OR(C16="",VLOOKUP(C16,사원정보,16,0)="제외"),"",IF(BT16="",ROUNDDOWN(ROUNDDOWN(IF(SUM(F16:Y16)&lt;280000,280000,IF(SUM(F16:Y16)&gt;78100000,78100000,SUM(F16:Y16)))*'4대보험'!$E$14,-1)*'4대보험'!$D$15,-1),ROUNDDOWN(ROUNDDOWN(IF(SUM(F16:Y16)&lt;280000,280000,IF(SUM(F16:Y16)&gt;78100000,78100000,SUM(F16:Y16)))*'4대보험'!$E$14,-1)*'4대보험'!$D$15,-1)-ROUNDUP(ROUNDDOWN(ROUNDDOWN(IF(SUM(F16:Y16)&lt;280000,280000,IF(SUM(F16:Y16)&gt;78100000,78100000,SUM(F16:Y16)))*'4대보험'!$E$14,-1)*'4대보험'!$D$15,-1)*30%,-1))))</f>
        <v/>
      </c>
      <c r="AZ16" s="67" t="str">
        <f>IF(F16="","",IF(OR(C16="",VLOOKUP(C16,사원정보,17,0)="제외"),"",(ROUNDDOWN(IF(SUM(F16:Y16)&lt;280000,280000,IF(SUM(F16:Y16)&gt;78100000,78100000,SUM(F16:Y16)))*'4대보험'!$E$14,-1))))</f>
        <v/>
      </c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7">
        <f t="shared" si="7"/>
        <v>0</v>
      </c>
      <c r="BP16" s="68">
        <f t="shared" si="8"/>
        <v>0</v>
      </c>
      <c r="BR16" s="69">
        <v>1</v>
      </c>
      <c r="BS16" s="64"/>
      <c r="BT16" s="70"/>
      <c r="BV16" s="58" t="str">
        <f>IFERROR(IF(F16="","",IF(OR(C16="",VLOOKUP(C16,사원정보,13,0)="제외"),"",IF(OR(ISBLANK(C16),SUM(F16:Y16)&lt;1000000),0,IF(F16="","",ROUNDDOWN(VLOOKUP(SUM(F16:Y16)/1000,소득세,2+BR16)+IF(SUM(F16:Y16)&gt;87000000,31034600+((((SUM(F16:Y16)-87000000))*45%)),IF(SUM(F16:Y16)&gt;45000000,13394600+((((SUM(F16:Y16)-45000000))*42%)),IF(SUM(F16:Y16)&gt;30000000,7394600+(((SUM(F16:Y16)-30000000)*40%)),IF(SUM(F16:Y16)&gt;28000000,6610600+((((SUM(F16:Y16)-28000000)*98%)*40%)),IF(SUM(F16:Y16)&gt;14000000,1397000+((((SUM(F16:Y16)-14000000)*98%)*38%)),IF(SUM(F16:Y16)&gt;10000000,(((SUM(F16:Y16)-10000000)*98%)*35%)+25000,0)))))),-1)))))-IF(BS16&gt;0,VLOOKUP(BS16,자녀공제,2)+IF(BS16&gt;=3,(BS16-2)*근로소득세액표!$S$10,0),0),"")</f>
        <v/>
      </c>
    </row>
    <row r="17" spans="2:74" ht="20.100000000000001" customHeight="1">
      <c r="B17" s="63" t="str">
        <f t="shared" si="3"/>
        <v/>
      </c>
      <c r="C17" s="64"/>
      <c r="D17" s="65" t="str">
        <f t="shared" si="1"/>
        <v/>
      </c>
      <c r="E17" s="65" t="str">
        <f t="shared" si="2"/>
        <v/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7">
        <f t="shared" si="4"/>
        <v>0</v>
      </c>
      <c r="AU17" s="67">
        <f t="shared" si="5"/>
        <v>0</v>
      </c>
      <c r="AV17" s="67">
        <f t="shared" si="6"/>
        <v>0</v>
      </c>
      <c r="AW17" s="67" t="str">
        <f>IF(F17="","",IF(OR(C17="",VLOOKUP(C17,사원정보,14,0)="제외"),"",ROUNDDOWN(SUM(F17:Y17)*0.9%,-1)))</f>
        <v/>
      </c>
      <c r="AX17" s="67" t="str">
        <f>IF(F17="","",IF(OR(C17="",VLOOKUP(C17,사원정보,15,0)="제외"),"",(IF(h_data!Z7=0,(ROUNDDOWN(ROUNDDOWN(IF(SUM(F17:L17)&lt;290000,290000,IF(SUM(F17:L17)&gt;4490000,4490000,SUM(F17:L17))),-3)*4.75%,-1)),(ROUNDDOWN(ROUNDDOWN(IF(SUM(h_data!Z7)&lt;290000,290000,IF(SUM(h_data!Z7)&gt;4490000,4490000,SUM(h_data!Z7))),-3)*4.75%,-1))))))</f>
        <v/>
      </c>
      <c r="AY17" s="67" t="str">
        <f>IF(F17="","",IF(OR(C17="",VLOOKUP(C17,사원정보,16,0)="제외"),"",IF(BT17="",ROUNDDOWN(ROUNDDOWN(IF(SUM(F17:Y17)&lt;280000,280000,IF(SUM(F17:Y17)&gt;78100000,78100000,SUM(F17:Y17)))*'4대보험'!$E$14,-1)*'4대보험'!$D$15,-1),ROUNDDOWN(ROUNDDOWN(IF(SUM(F17:Y17)&lt;280000,280000,IF(SUM(F17:Y17)&gt;78100000,78100000,SUM(F17:Y17)))*'4대보험'!$E$14,-1)*'4대보험'!$D$15,-1)-ROUNDUP(ROUNDDOWN(ROUNDDOWN(IF(SUM(F17:Y17)&lt;280000,280000,IF(SUM(F17:Y17)&gt;78100000,78100000,SUM(F17:Y17)))*'4대보험'!$E$14,-1)*'4대보험'!$D$15,-1)*30%,-1))))</f>
        <v/>
      </c>
      <c r="AZ17" s="67" t="str">
        <f>IF(F17="","",IF(OR(C17="",VLOOKUP(C17,사원정보,17,0)="제외"),"",(ROUNDDOWN(IF(SUM(F17:Y17)&lt;280000,280000,IF(SUM(F17:Y17)&gt;78100000,78100000,SUM(F17:Y17)))*'4대보험'!$E$14,-1))))</f>
        <v/>
      </c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7">
        <f t="shared" si="7"/>
        <v>0</v>
      </c>
      <c r="BP17" s="68">
        <f t="shared" si="8"/>
        <v>0</v>
      </c>
      <c r="BR17" s="69">
        <v>1</v>
      </c>
      <c r="BS17" s="64"/>
      <c r="BT17" s="70"/>
      <c r="BU17" s="58" t="s">
        <v>71</v>
      </c>
      <c r="BV17" s="58" t="str">
        <f>IFERROR(IF(F17="","",IF(OR(C17="",VLOOKUP(C17,사원정보,13,0)="제외"),"",IF(OR(ISBLANK(C17),SUM(F17:Y17)&lt;1000000),0,IF(F17="","",ROUNDDOWN(VLOOKUP(SUM(F17:Y17)/1000,소득세,2+BR17)+IF(SUM(F17:Y17)&gt;87000000,31034600+((((SUM(F17:Y17)-87000000))*45%)),IF(SUM(F17:Y17)&gt;45000000,13394600+((((SUM(F17:Y17)-45000000))*42%)),IF(SUM(F17:Y17)&gt;30000000,7394600+(((SUM(F17:Y17)-30000000)*40%)),IF(SUM(F17:Y17)&gt;28000000,6610600+((((SUM(F17:Y17)-28000000)*98%)*40%)),IF(SUM(F17:Y17)&gt;14000000,1397000+((((SUM(F17:Y17)-14000000)*98%)*38%)),IF(SUM(F17:Y17)&gt;10000000,(((SUM(F17:Y17)-10000000)*98%)*35%)+25000,0)))))),-1)))))-IF(BS17&gt;0,VLOOKUP(BS17,자녀공제,2)+IF(BS17&gt;=3,(BS17-2)*근로소득세액표!$S$10,0),0),"")</f>
        <v/>
      </c>
    </row>
    <row r="18" spans="2:74" ht="20.100000000000001" customHeight="1">
      <c r="B18" s="63" t="str">
        <f t="shared" si="3"/>
        <v/>
      </c>
      <c r="C18" s="64"/>
      <c r="D18" s="65" t="str">
        <f t="shared" si="1"/>
        <v/>
      </c>
      <c r="E18" s="65" t="str">
        <f t="shared" si="2"/>
        <v/>
      </c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7">
        <f t="shared" si="4"/>
        <v>0</v>
      </c>
      <c r="AU18" s="67"/>
      <c r="AV18" s="67"/>
      <c r="AW18" s="67"/>
      <c r="AX18" s="67"/>
      <c r="AY18" s="67"/>
      <c r="AZ18" s="67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7">
        <f t="shared" si="7"/>
        <v>0</v>
      </c>
      <c r="BP18" s="68">
        <f t="shared" si="8"/>
        <v>0</v>
      </c>
      <c r="BR18" s="69">
        <v>1</v>
      </c>
      <c r="BS18" s="64"/>
      <c r="BT18" s="70"/>
      <c r="BU18" s="58" t="s">
        <v>71</v>
      </c>
    </row>
    <row r="19" spans="2:74" ht="20.100000000000001" customHeight="1">
      <c r="B19" s="63" t="str">
        <f t="shared" si="3"/>
        <v/>
      </c>
      <c r="C19" s="64"/>
      <c r="D19" s="65" t="str">
        <f t="shared" si="1"/>
        <v/>
      </c>
      <c r="E19" s="65" t="str">
        <f t="shared" si="2"/>
        <v/>
      </c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7">
        <f t="shared" si="4"/>
        <v>0</v>
      </c>
      <c r="AU19" s="67"/>
      <c r="AV19" s="67"/>
      <c r="AW19" s="67"/>
      <c r="AX19" s="67"/>
      <c r="AY19" s="67"/>
      <c r="AZ19" s="67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7">
        <f t="shared" si="7"/>
        <v>0</v>
      </c>
      <c r="BP19" s="68">
        <f t="shared" si="8"/>
        <v>0</v>
      </c>
      <c r="BR19" s="69">
        <v>1</v>
      </c>
      <c r="BS19" s="64"/>
      <c r="BT19" s="70"/>
      <c r="BU19" s="58" t="s">
        <v>71</v>
      </c>
    </row>
    <row r="20" spans="2:74" ht="20.100000000000001" customHeight="1">
      <c r="B20" s="63" t="str">
        <f t="shared" si="3"/>
        <v/>
      </c>
      <c r="C20" s="64"/>
      <c r="D20" s="65" t="str">
        <f t="shared" si="1"/>
        <v/>
      </c>
      <c r="E20" s="65" t="str">
        <f t="shared" si="2"/>
        <v/>
      </c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7">
        <f t="shared" si="4"/>
        <v>0</v>
      </c>
      <c r="AU20" s="67"/>
      <c r="AV20" s="67"/>
      <c r="AW20" s="67"/>
      <c r="AX20" s="67"/>
      <c r="AY20" s="67"/>
      <c r="AZ20" s="67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7">
        <f t="shared" si="7"/>
        <v>0</v>
      </c>
      <c r="BP20" s="68">
        <f t="shared" si="8"/>
        <v>0</v>
      </c>
      <c r="BR20" s="69">
        <v>1</v>
      </c>
      <c r="BS20" s="64"/>
      <c r="BT20" s="70"/>
      <c r="BU20" s="58" t="s">
        <v>71</v>
      </c>
    </row>
    <row r="21" spans="2:74" ht="20.100000000000001" customHeight="1">
      <c r="B21" s="63" t="str">
        <f t="shared" si="3"/>
        <v/>
      </c>
      <c r="C21" s="64"/>
      <c r="D21" s="65" t="str">
        <f t="shared" si="1"/>
        <v/>
      </c>
      <c r="E21" s="65" t="str">
        <f t="shared" si="2"/>
        <v/>
      </c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7">
        <f t="shared" si="4"/>
        <v>0</v>
      </c>
      <c r="AU21" s="67"/>
      <c r="AV21" s="67"/>
      <c r="AW21" s="67"/>
      <c r="AX21" s="67"/>
      <c r="AY21" s="67"/>
      <c r="AZ21" s="67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7">
        <f t="shared" si="7"/>
        <v>0</v>
      </c>
      <c r="BP21" s="68">
        <f t="shared" si="8"/>
        <v>0</v>
      </c>
      <c r="BR21" s="69">
        <v>1</v>
      </c>
      <c r="BS21" s="64"/>
      <c r="BT21" s="70"/>
      <c r="BU21" s="58" t="s">
        <v>71</v>
      </c>
    </row>
    <row r="22" spans="2:74" ht="20.100000000000001" customHeight="1">
      <c r="B22" s="63" t="str">
        <f t="shared" si="3"/>
        <v/>
      </c>
      <c r="C22" s="64"/>
      <c r="D22" s="65" t="str">
        <f t="shared" si="1"/>
        <v/>
      </c>
      <c r="E22" s="65" t="str">
        <f t="shared" si="2"/>
        <v/>
      </c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7">
        <f t="shared" si="4"/>
        <v>0</v>
      </c>
      <c r="AU22" s="67"/>
      <c r="AV22" s="67"/>
      <c r="AW22" s="67"/>
      <c r="AX22" s="67"/>
      <c r="AY22" s="67"/>
      <c r="AZ22" s="67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7">
        <f t="shared" si="7"/>
        <v>0</v>
      </c>
      <c r="BP22" s="68">
        <f t="shared" si="8"/>
        <v>0</v>
      </c>
      <c r="BR22" s="69">
        <v>1</v>
      </c>
      <c r="BS22" s="64"/>
      <c r="BT22" s="70"/>
      <c r="BU22" s="58" t="s">
        <v>71</v>
      </c>
    </row>
    <row r="23" spans="2:74" ht="20.100000000000001" customHeight="1">
      <c r="B23" s="63" t="str">
        <f t="shared" si="3"/>
        <v/>
      </c>
      <c r="C23" s="64"/>
      <c r="D23" s="65" t="str">
        <f t="shared" si="1"/>
        <v/>
      </c>
      <c r="E23" s="65" t="str">
        <f t="shared" si="2"/>
        <v/>
      </c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7">
        <f t="shared" si="4"/>
        <v>0</v>
      </c>
      <c r="AU23" s="67"/>
      <c r="AV23" s="67"/>
      <c r="AW23" s="67"/>
      <c r="AX23" s="67"/>
      <c r="AY23" s="67"/>
      <c r="AZ23" s="67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7">
        <f t="shared" si="7"/>
        <v>0</v>
      </c>
      <c r="BP23" s="68">
        <f t="shared" si="8"/>
        <v>0</v>
      </c>
      <c r="BR23" s="69">
        <v>1</v>
      </c>
      <c r="BS23" s="64"/>
      <c r="BT23" s="70"/>
      <c r="BU23" s="58" t="s">
        <v>71</v>
      </c>
    </row>
    <row r="24" spans="2:74" ht="20.100000000000001" customHeight="1">
      <c r="B24" s="63" t="str">
        <f t="shared" si="3"/>
        <v/>
      </c>
      <c r="C24" s="64"/>
      <c r="D24" s="65" t="str">
        <f t="shared" si="1"/>
        <v/>
      </c>
      <c r="E24" s="65" t="str">
        <f t="shared" si="2"/>
        <v/>
      </c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7">
        <f t="shared" si="4"/>
        <v>0</v>
      </c>
      <c r="AU24" s="67"/>
      <c r="AV24" s="67"/>
      <c r="AW24" s="67"/>
      <c r="AX24" s="67"/>
      <c r="AY24" s="67"/>
      <c r="AZ24" s="67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7">
        <f t="shared" si="7"/>
        <v>0</v>
      </c>
      <c r="BP24" s="68">
        <f t="shared" si="8"/>
        <v>0</v>
      </c>
      <c r="BR24" s="69">
        <v>1</v>
      </c>
      <c r="BS24" s="64"/>
      <c r="BT24" s="70"/>
      <c r="BU24" s="58" t="s">
        <v>71</v>
      </c>
    </row>
    <row r="25" spans="2:74" ht="20.100000000000001" customHeight="1">
      <c r="B25" s="63" t="str">
        <f t="shared" si="3"/>
        <v/>
      </c>
      <c r="C25" s="64"/>
      <c r="D25" s="65" t="str">
        <f t="shared" si="1"/>
        <v/>
      </c>
      <c r="E25" s="65" t="str">
        <f t="shared" si="2"/>
        <v/>
      </c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7">
        <f t="shared" si="4"/>
        <v>0</v>
      </c>
      <c r="AU25" s="67"/>
      <c r="AV25" s="67"/>
      <c r="AW25" s="67"/>
      <c r="AX25" s="67"/>
      <c r="AY25" s="67"/>
      <c r="AZ25" s="67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7">
        <f t="shared" si="7"/>
        <v>0</v>
      </c>
      <c r="BP25" s="68">
        <f t="shared" si="8"/>
        <v>0</v>
      </c>
      <c r="BR25" s="69">
        <v>1</v>
      </c>
      <c r="BS25" s="64"/>
      <c r="BT25" s="70"/>
      <c r="BU25" s="58" t="s">
        <v>71</v>
      </c>
    </row>
    <row r="26" spans="2:74" ht="20.100000000000001" customHeight="1">
      <c r="B26" s="63" t="str">
        <f t="shared" si="3"/>
        <v/>
      </c>
      <c r="C26" s="64"/>
      <c r="D26" s="65" t="str">
        <f t="shared" si="1"/>
        <v/>
      </c>
      <c r="E26" s="65" t="str">
        <f t="shared" si="2"/>
        <v/>
      </c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7">
        <f t="shared" si="4"/>
        <v>0</v>
      </c>
      <c r="AU26" s="67"/>
      <c r="AV26" s="67"/>
      <c r="AW26" s="67"/>
      <c r="AX26" s="67"/>
      <c r="AY26" s="67"/>
      <c r="AZ26" s="67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7">
        <f t="shared" si="7"/>
        <v>0</v>
      </c>
      <c r="BP26" s="68">
        <f t="shared" si="8"/>
        <v>0</v>
      </c>
      <c r="BR26" s="69">
        <v>1</v>
      </c>
      <c r="BS26" s="64"/>
      <c r="BT26" s="70"/>
      <c r="BU26" s="58" t="s">
        <v>71</v>
      </c>
    </row>
    <row r="27" spans="2:74" ht="20.100000000000001" customHeight="1">
      <c r="B27" s="63" t="str">
        <f t="shared" si="3"/>
        <v/>
      </c>
      <c r="C27" s="64"/>
      <c r="D27" s="65" t="str">
        <f t="shared" si="1"/>
        <v/>
      </c>
      <c r="E27" s="65" t="str">
        <f t="shared" si="2"/>
        <v/>
      </c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7">
        <f t="shared" si="4"/>
        <v>0</v>
      </c>
      <c r="AU27" s="67"/>
      <c r="AV27" s="67"/>
      <c r="AW27" s="67"/>
      <c r="AX27" s="67"/>
      <c r="AY27" s="67"/>
      <c r="AZ27" s="67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7">
        <f t="shared" si="7"/>
        <v>0</v>
      </c>
      <c r="BP27" s="68">
        <f t="shared" si="8"/>
        <v>0</v>
      </c>
      <c r="BR27" s="69">
        <v>1</v>
      </c>
      <c r="BS27" s="64"/>
      <c r="BT27" s="70"/>
      <c r="BU27" s="58" t="s">
        <v>71</v>
      </c>
    </row>
    <row r="28" spans="2:74" ht="20.100000000000001" customHeight="1">
      <c r="B28" s="63" t="str">
        <f t="shared" si="3"/>
        <v/>
      </c>
      <c r="C28" s="64"/>
      <c r="D28" s="65" t="str">
        <f t="shared" si="1"/>
        <v/>
      </c>
      <c r="E28" s="65" t="str">
        <f t="shared" si="2"/>
        <v/>
      </c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7">
        <f t="shared" si="4"/>
        <v>0</v>
      </c>
      <c r="AU28" s="67"/>
      <c r="AV28" s="67"/>
      <c r="AW28" s="67"/>
      <c r="AX28" s="67"/>
      <c r="AY28" s="67"/>
      <c r="AZ28" s="67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7">
        <f t="shared" si="7"/>
        <v>0</v>
      </c>
      <c r="BP28" s="68">
        <f t="shared" si="8"/>
        <v>0</v>
      </c>
      <c r="BR28" s="69">
        <v>1</v>
      </c>
      <c r="BS28" s="64"/>
      <c r="BT28" s="70"/>
      <c r="BU28" s="58" t="s">
        <v>71</v>
      </c>
    </row>
    <row r="29" spans="2:74" ht="20.100000000000001" customHeight="1">
      <c r="B29" s="63" t="str">
        <f t="shared" si="3"/>
        <v/>
      </c>
      <c r="C29" s="64"/>
      <c r="D29" s="65" t="str">
        <f t="shared" si="1"/>
        <v/>
      </c>
      <c r="E29" s="65" t="str">
        <f t="shared" si="2"/>
        <v/>
      </c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7">
        <f t="shared" si="4"/>
        <v>0</v>
      </c>
      <c r="AU29" s="67"/>
      <c r="AV29" s="67"/>
      <c r="AW29" s="67"/>
      <c r="AX29" s="67"/>
      <c r="AY29" s="67"/>
      <c r="AZ29" s="67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7">
        <f t="shared" si="7"/>
        <v>0</v>
      </c>
      <c r="BP29" s="68">
        <f t="shared" si="8"/>
        <v>0</v>
      </c>
      <c r="BR29" s="69">
        <v>1</v>
      </c>
      <c r="BS29" s="64"/>
      <c r="BT29" s="70"/>
      <c r="BU29" s="58" t="s">
        <v>71</v>
      </c>
    </row>
    <row r="30" spans="2:74" ht="20.100000000000001" customHeight="1">
      <c r="B30" s="63" t="str">
        <f t="shared" si="3"/>
        <v/>
      </c>
      <c r="C30" s="64"/>
      <c r="D30" s="65" t="str">
        <f t="shared" si="1"/>
        <v/>
      </c>
      <c r="E30" s="65" t="str">
        <f t="shared" si="2"/>
        <v/>
      </c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7">
        <f t="shared" si="4"/>
        <v>0</v>
      </c>
      <c r="AU30" s="67"/>
      <c r="AV30" s="67"/>
      <c r="AW30" s="67"/>
      <c r="AX30" s="67"/>
      <c r="AY30" s="67"/>
      <c r="AZ30" s="67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7">
        <f t="shared" si="7"/>
        <v>0</v>
      </c>
      <c r="BP30" s="68">
        <f t="shared" si="8"/>
        <v>0</v>
      </c>
      <c r="BR30" s="69">
        <v>1</v>
      </c>
      <c r="BS30" s="64"/>
      <c r="BT30" s="70"/>
      <c r="BU30" s="58" t="s">
        <v>71</v>
      </c>
    </row>
    <row r="31" spans="2:74" ht="20.100000000000001" customHeight="1">
      <c r="B31" s="63" t="str">
        <f t="shared" si="3"/>
        <v/>
      </c>
      <c r="C31" s="64"/>
      <c r="D31" s="65" t="str">
        <f t="shared" si="1"/>
        <v/>
      </c>
      <c r="E31" s="65" t="str">
        <f t="shared" si="2"/>
        <v/>
      </c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7">
        <f t="shared" si="4"/>
        <v>0</v>
      </c>
      <c r="AU31" s="67"/>
      <c r="AV31" s="67"/>
      <c r="AW31" s="67"/>
      <c r="AX31" s="67"/>
      <c r="AY31" s="67"/>
      <c r="AZ31" s="67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7">
        <f t="shared" si="7"/>
        <v>0</v>
      </c>
      <c r="BP31" s="68">
        <f t="shared" si="8"/>
        <v>0</v>
      </c>
      <c r="BR31" s="69">
        <v>1</v>
      </c>
      <c r="BS31" s="64"/>
      <c r="BT31" s="70"/>
      <c r="BU31" s="58" t="s">
        <v>71</v>
      </c>
    </row>
    <row r="32" spans="2:74" ht="20.100000000000001" customHeight="1">
      <c r="B32" s="63" t="str">
        <f t="shared" si="3"/>
        <v/>
      </c>
      <c r="C32" s="64"/>
      <c r="D32" s="65" t="str">
        <f t="shared" si="1"/>
        <v/>
      </c>
      <c r="E32" s="65" t="str">
        <f t="shared" si="2"/>
        <v/>
      </c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7">
        <f t="shared" si="4"/>
        <v>0</v>
      </c>
      <c r="AU32" s="67"/>
      <c r="AV32" s="67"/>
      <c r="AW32" s="67"/>
      <c r="AX32" s="67"/>
      <c r="AY32" s="67"/>
      <c r="AZ32" s="67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7">
        <f t="shared" si="7"/>
        <v>0</v>
      </c>
      <c r="BP32" s="68">
        <f t="shared" si="8"/>
        <v>0</v>
      </c>
      <c r="BR32" s="69">
        <v>1</v>
      </c>
      <c r="BS32" s="64"/>
      <c r="BT32" s="70"/>
      <c r="BU32" s="58" t="s">
        <v>71</v>
      </c>
    </row>
    <row r="33" spans="2:73" ht="20.100000000000001" customHeight="1">
      <c r="B33" s="63" t="str">
        <f t="shared" si="3"/>
        <v/>
      </c>
      <c r="C33" s="64"/>
      <c r="D33" s="65" t="str">
        <f t="shared" si="1"/>
        <v/>
      </c>
      <c r="E33" s="65" t="str">
        <f t="shared" si="2"/>
        <v/>
      </c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7">
        <f t="shared" si="4"/>
        <v>0</v>
      </c>
      <c r="AU33" s="67"/>
      <c r="AV33" s="67"/>
      <c r="AW33" s="67"/>
      <c r="AX33" s="67"/>
      <c r="AY33" s="67"/>
      <c r="AZ33" s="67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7">
        <f t="shared" si="7"/>
        <v>0</v>
      </c>
      <c r="BP33" s="68">
        <f t="shared" si="8"/>
        <v>0</v>
      </c>
      <c r="BR33" s="69">
        <v>1</v>
      </c>
      <c r="BS33" s="64"/>
      <c r="BT33" s="70"/>
      <c r="BU33" s="58" t="s">
        <v>71</v>
      </c>
    </row>
    <row r="34" spans="2:73" ht="20.100000000000001" customHeight="1">
      <c r="B34" s="63" t="str">
        <f t="shared" si="3"/>
        <v/>
      </c>
      <c r="C34" s="64"/>
      <c r="D34" s="65" t="str">
        <f t="shared" si="1"/>
        <v/>
      </c>
      <c r="E34" s="65" t="str">
        <f t="shared" si="2"/>
        <v/>
      </c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7">
        <f t="shared" si="4"/>
        <v>0</v>
      </c>
      <c r="AU34" s="67"/>
      <c r="AV34" s="67"/>
      <c r="AW34" s="67"/>
      <c r="AX34" s="67"/>
      <c r="AY34" s="67"/>
      <c r="AZ34" s="67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7">
        <f t="shared" si="7"/>
        <v>0</v>
      </c>
      <c r="BP34" s="68">
        <f t="shared" si="8"/>
        <v>0</v>
      </c>
      <c r="BR34" s="69">
        <v>1</v>
      </c>
      <c r="BS34" s="64"/>
      <c r="BT34" s="70"/>
      <c r="BU34" s="58" t="s">
        <v>71</v>
      </c>
    </row>
    <row r="35" spans="2:73" ht="20.100000000000001" customHeight="1">
      <c r="B35" s="63" t="str">
        <f t="shared" si="3"/>
        <v/>
      </c>
      <c r="C35" s="64"/>
      <c r="D35" s="65" t="str">
        <f t="shared" si="1"/>
        <v/>
      </c>
      <c r="E35" s="65" t="str">
        <f t="shared" si="2"/>
        <v/>
      </c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7">
        <f t="shared" si="4"/>
        <v>0</v>
      </c>
      <c r="AU35" s="67"/>
      <c r="AV35" s="67"/>
      <c r="AW35" s="67"/>
      <c r="AX35" s="67"/>
      <c r="AY35" s="67"/>
      <c r="AZ35" s="67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7">
        <f t="shared" si="7"/>
        <v>0</v>
      </c>
      <c r="BP35" s="68">
        <f t="shared" si="8"/>
        <v>0</v>
      </c>
      <c r="BR35" s="69">
        <v>1</v>
      </c>
      <c r="BS35" s="64"/>
      <c r="BT35" s="70"/>
      <c r="BU35" s="58" t="s">
        <v>71</v>
      </c>
    </row>
    <row r="36" spans="2:73" ht="20.100000000000001" customHeight="1">
      <c r="B36" s="63" t="str">
        <f t="shared" si="3"/>
        <v/>
      </c>
      <c r="C36" s="64"/>
      <c r="D36" s="65" t="str">
        <f t="shared" si="1"/>
        <v/>
      </c>
      <c r="E36" s="65" t="str">
        <f t="shared" si="2"/>
        <v/>
      </c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7">
        <f t="shared" si="4"/>
        <v>0</v>
      </c>
      <c r="AU36" s="67"/>
      <c r="AV36" s="67"/>
      <c r="AW36" s="67"/>
      <c r="AX36" s="67"/>
      <c r="AY36" s="67"/>
      <c r="AZ36" s="67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7">
        <f t="shared" si="7"/>
        <v>0</v>
      </c>
      <c r="BP36" s="68">
        <f t="shared" si="8"/>
        <v>0</v>
      </c>
      <c r="BR36" s="69">
        <v>1</v>
      </c>
      <c r="BS36" s="64"/>
      <c r="BT36" s="70"/>
      <c r="BU36" s="58" t="s">
        <v>71</v>
      </c>
    </row>
    <row r="37" spans="2:73" ht="20.100000000000001" customHeight="1">
      <c r="B37" s="63" t="str">
        <f t="shared" si="3"/>
        <v/>
      </c>
      <c r="C37" s="64"/>
      <c r="D37" s="65" t="str">
        <f t="shared" si="1"/>
        <v/>
      </c>
      <c r="E37" s="65" t="str">
        <f t="shared" si="2"/>
        <v/>
      </c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7">
        <f t="shared" si="4"/>
        <v>0</v>
      </c>
      <c r="AU37" s="67"/>
      <c r="AV37" s="67"/>
      <c r="AW37" s="67"/>
      <c r="AX37" s="67"/>
      <c r="AY37" s="67"/>
      <c r="AZ37" s="67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7">
        <f t="shared" si="7"/>
        <v>0</v>
      </c>
      <c r="BP37" s="68">
        <f t="shared" si="8"/>
        <v>0</v>
      </c>
      <c r="BR37" s="69">
        <v>1</v>
      </c>
      <c r="BS37" s="64"/>
      <c r="BT37" s="70"/>
      <c r="BU37" s="58" t="s">
        <v>71</v>
      </c>
    </row>
    <row r="38" spans="2:73" ht="20.100000000000001" customHeight="1">
      <c r="B38" s="63" t="str">
        <f t="shared" si="3"/>
        <v/>
      </c>
      <c r="C38" s="64"/>
      <c r="D38" s="65" t="str">
        <f t="shared" si="1"/>
        <v/>
      </c>
      <c r="E38" s="65" t="str">
        <f t="shared" si="2"/>
        <v/>
      </c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7">
        <f t="shared" si="4"/>
        <v>0</v>
      </c>
      <c r="AU38" s="67"/>
      <c r="AV38" s="67"/>
      <c r="AW38" s="67"/>
      <c r="AX38" s="67"/>
      <c r="AY38" s="67"/>
      <c r="AZ38" s="67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7">
        <f t="shared" si="7"/>
        <v>0</v>
      </c>
      <c r="BP38" s="68">
        <f t="shared" si="8"/>
        <v>0</v>
      </c>
      <c r="BR38" s="69">
        <v>1</v>
      </c>
      <c r="BS38" s="64"/>
      <c r="BT38" s="70"/>
      <c r="BU38" s="58" t="s">
        <v>71</v>
      </c>
    </row>
    <row r="39" spans="2:73" ht="20.100000000000001" customHeight="1">
      <c r="B39" s="63" t="str">
        <f t="shared" si="3"/>
        <v/>
      </c>
      <c r="C39" s="64"/>
      <c r="D39" s="65" t="str">
        <f t="shared" si="1"/>
        <v/>
      </c>
      <c r="E39" s="65" t="str">
        <f t="shared" si="2"/>
        <v/>
      </c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7">
        <f t="shared" si="4"/>
        <v>0</v>
      </c>
      <c r="AU39" s="67"/>
      <c r="AV39" s="67"/>
      <c r="AW39" s="67"/>
      <c r="AX39" s="67"/>
      <c r="AY39" s="67"/>
      <c r="AZ39" s="67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7">
        <f t="shared" si="7"/>
        <v>0</v>
      </c>
      <c r="BP39" s="68">
        <f t="shared" si="8"/>
        <v>0</v>
      </c>
      <c r="BR39" s="69">
        <v>1</v>
      </c>
      <c r="BS39" s="64"/>
      <c r="BT39" s="70"/>
      <c r="BU39" s="58" t="s">
        <v>71</v>
      </c>
    </row>
    <row r="40" spans="2:73" ht="20.100000000000001" customHeight="1">
      <c r="B40" s="63" t="str">
        <f t="shared" si="3"/>
        <v/>
      </c>
      <c r="C40" s="64"/>
      <c r="D40" s="65" t="str">
        <f t="shared" si="1"/>
        <v/>
      </c>
      <c r="E40" s="65" t="str">
        <f t="shared" si="2"/>
        <v/>
      </c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7">
        <f t="shared" si="4"/>
        <v>0</v>
      </c>
      <c r="AU40" s="67"/>
      <c r="AV40" s="67"/>
      <c r="AW40" s="67"/>
      <c r="AX40" s="67"/>
      <c r="AY40" s="67"/>
      <c r="AZ40" s="67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7">
        <f t="shared" si="7"/>
        <v>0</v>
      </c>
      <c r="BP40" s="68">
        <f t="shared" si="8"/>
        <v>0</v>
      </c>
      <c r="BR40" s="69">
        <v>1</v>
      </c>
      <c r="BS40" s="64"/>
      <c r="BT40" s="70"/>
      <c r="BU40" s="58" t="s">
        <v>71</v>
      </c>
    </row>
    <row r="41" spans="2:73" ht="20.100000000000001" customHeight="1">
      <c r="B41" s="63" t="str">
        <f t="shared" si="3"/>
        <v/>
      </c>
      <c r="C41" s="64"/>
      <c r="D41" s="65" t="str">
        <f t="shared" si="1"/>
        <v/>
      </c>
      <c r="E41" s="65" t="str">
        <f t="shared" si="2"/>
        <v/>
      </c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7">
        <f t="shared" si="4"/>
        <v>0</v>
      </c>
      <c r="AU41" s="67"/>
      <c r="AV41" s="67"/>
      <c r="AW41" s="67"/>
      <c r="AX41" s="67"/>
      <c r="AY41" s="67"/>
      <c r="AZ41" s="67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7">
        <f t="shared" si="7"/>
        <v>0</v>
      </c>
      <c r="BP41" s="68">
        <f t="shared" si="8"/>
        <v>0</v>
      </c>
      <c r="BR41" s="69">
        <v>1</v>
      </c>
      <c r="BS41" s="64"/>
      <c r="BT41" s="70"/>
      <c r="BU41" s="58" t="s">
        <v>71</v>
      </c>
    </row>
    <row r="42" spans="2:73" ht="20.100000000000001" customHeight="1">
      <c r="B42" s="63" t="str">
        <f t="shared" si="3"/>
        <v/>
      </c>
      <c r="C42" s="64"/>
      <c r="D42" s="65" t="str">
        <f t="shared" si="1"/>
        <v/>
      </c>
      <c r="E42" s="65" t="str">
        <f t="shared" si="2"/>
        <v/>
      </c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7">
        <f t="shared" si="4"/>
        <v>0</v>
      </c>
      <c r="AU42" s="67"/>
      <c r="AV42" s="67"/>
      <c r="AW42" s="67"/>
      <c r="AX42" s="67"/>
      <c r="AY42" s="67"/>
      <c r="AZ42" s="67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7">
        <f t="shared" si="7"/>
        <v>0</v>
      </c>
      <c r="BP42" s="68">
        <f t="shared" si="8"/>
        <v>0</v>
      </c>
      <c r="BR42" s="69">
        <v>1</v>
      </c>
      <c r="BS42" s="64"/>
      <c r="BT42" s="70"/>
      <c r="BU42" s="58" t="s">
        <v>71</v>
      </c>
    </row>
    <row r="43" spans="2:73" ht="20.100000000000001" customHeight="1">
      <c r="B43" s="63" t="str">
        <f t="shared" si="3"/>
        <v/>
      </c>
      <c r="C43" s="64"/>
      <c r="D43" s="65" t="str">
        <f t="shared" si="1"/>
        <v/>
      </c>
      <c r="E43" s="65" t="str">
        <f t="shared" si="2"/>
        <v/>
      </c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7">
        <f t="shared" si="4"/>
        <v>0</v>
      </c>
      <c r="AU43" s="67"/>
      <c r="AV43" s="67"/>
      <c r="AW43" s="67"/>
      <c r="AX43" s="67"/>
      <c r="AY43" s="67"/>
      <c r="AZ43" s="67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7">
        <f t="shared" si="7"/>
        <v>0</v>
      </c>
      <c r="BP43" s="68">
        <f t="shared" si="8"/>
        <v>0</v>
      </c>
      <c r="BR43" s="69">
        <v>1</v>
      </c>
      <c r="BS43" s="64"/>
      <c r="BT43" s="70"/>
      <c r="BU43" s="58" t="s">
        <v>71</v>
      </c>
    </row>
    <row r="44" spans="2:73" ht="20.100000000000001" customHeight="1">
      <c r="B44" s="63" t="str">
        <f t="shared" si="3"/>
        <v/>
      </c>
      <c r="C44" s="64"/>
      <c r="D44" s="65" t="str">
        <f t="shared" si="1"/>
        <v/>
      </c>
      <c r="E44" s="65" t="str">
        <f t="shared" si="2"/>
        <v/>
      </c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7">
        <f t="shared" si="4"/>
        <v>0</v>
      </c>
      <c r="AU44" s="67"/>
      <c r="AV44" s="67"/>
      <c r="AW44" s="67"/>
      <c r="AX44" s="67"/>
      <c r="AY44" s="67"/>
      <c r="AZ44" s="67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7">
        <f t="shared" si="7"/>
        <v>0</v>
      </c>
      <c r="BP44" s="68">
        <f t="shared" si="8"/>
        <v>0</v>
      </c>
      <c r="BR44" s="69">
        <v>1</v>
      </c>
      <c r="BS44" s="64"/>
      <c r="BT44" s="70"/>
      <c r="BU44" s="58" t="s">
        <v>71</v>
      </c>
    </row>
    <row r="45" spans="2:73" ht="20.100000000000001" customHeight="1">
      <c r="B45" s="63" t="str">
        <f t="shared" si="3"/>
        <v/>
      </c>
      <c r="C45" s="64"/>
      <c r="D45" s="65" t="str">
        <f t="shared" ref="D45:D62" si="9">IF(C45="","",IF(VLOOKUP(C45,사원정보,2,0)="","",VLOOKUP(C45,사원정보,2,0)))</f>
        <v/>
      </c>
      <c r="E45" s="65" t="str">
        <f t="shared" ref="E45:E62" si="10">IF(C45="","",IF(VLOOKUP(C45,사원정보,3,0)="","",VLOOKUP(C45,사원정보,3,0)))</f>
        <v/>
      </c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7">
        <f t="shared" si="4"/>
        <v>0</v>
      </c>
      <c r="AU45" s="67"/>
      <c r="AV45" s="67"/>
      <c r="AW45" s="67"/>
      <c r="AX45" s="67"/>
      <c r="AY45" s="67"/>
      <c r="AZ45" s="67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7">
        <f t="shared" si="7"/>
        <v>0</v>
      </c>
      <c r="BP45" s="68">
        <f t="shared" si="8"/>
        <v>0</v>
      </c>
      <c r="BR45" s="69">
        <v>1</v>
      </c>
      <c r="BS45" s="64"/>
      <c r="BT45" s="70"/>
      <c r="BU45" s="58" t="s">
        <v>71</v>
      </c>
    </row>
    <row r="46" spans="2:73" ht="20.100000000000001" customHeight="1">
      <c r="B46" s="63" t="str">
        <f t="shared" si="3"/>
        <v/>
      </c>
      <c r="C46" s="64"/>
      <c r="D46" s="65" t="str">
        <f t="shared" si="9"/>
        <v/>
      </c>
      <c r="E46" s="65" t="str">
        <f t="shared" si="10"/>
        <v/>
      </c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7">
        <f t="shared" si="4"/>
        <v>0</v>
      </c>
      <c r="AU46" s="67"/>
      <c r="AV46" s="67"/>
      <c r="AW46" s="67"/>
      <c r="AX46" s="67"/>
      <c r="AY46" s="67"/>
      <c r="AZ46" s="67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7">
        <f t="shared" si="7"/>
        <v>0</v>
      </c>
      <c r="BP46" s="68">
        <f t="shared" si="8"/>
        <v>0</v>
      </c>
      <c r="BR46" s="69">
        <v>1</v>
      </c>
      <c r="BS46" s="64"/>
      <c r="BT46" s="70"/>
      <c r="BU46" s="58" t="s">
        <v>71</v>
      </c>
    </row>
    <row r="47" spans="2:73" ht="20.100000000000001" customHeight="1">
      <c r="B47" s="63" t="str">
        <f t="shared" si="3"/>
        <v/>
      </c>
      <c r="C47" s="64"/>
      <c r="D47" s="65" t="str">
        <f t="shared" si="9"/>
        <v/>
      </c>
      <c r="E47" s="65" t="str">
        <f t="shared" si="10"/>
        <v/>
      </c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7">
        <f t="shared" si="4"/>
        <v>0</v>
      </c>
      <c r="AU47" s="67"/>
      <c r="AV47" s="67"/>
      <c r="AW47" s="67"/>
      <c r="AX47" s="67"/>
      <c r="AY47" s="67"/>
      <c r="AZ47" s="67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7">
        <f t="shared" si="7"/>
        <v>0</v>
      </c>
      <c r="BP47" s="68">
        <f t="shared" si="8"/>
        <v>0</v>
      </c>
      <c r="BR47" s="69">
        <v>1</v>
      </c>
      <c r="BS47" s="64"/>
      <c r="BT47" s="70"/>
      <c r="BU47" s="58" t="s">
        <v>71</v>
      </c>
    </row>
    <row r="48" spans="2:73" ht="20.100000000000001" customHeight="1">
      <c r="B48" s="63" t="str">
        <f t="shared" si="3"/>
        <v/>
      </c>
      <c r="C48" s="64"/>
      <c r="D48" s="65" t="str">
        <f t="shared" si="9"/>
        <v/>
      </c>
      <c r="E48" s="65" t="str">
        <f t="shared" si="10"/>
        <v/>
      </c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7">
        <f t="shared" si="4"/>
        <v>0</v>
      </c>
      <c r="AU48" s="67"/>
      <c r="AV48" s="67"/>
      <c r="AW48" s="67"/>
      <c r="AX48" s="67"/>
      <c r="AY48" s="67"/>
      <c r="AZ48" s="67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7">
        <f t="shared" si="7"/>
        <v>0</v>
      </c>
      <c r="BP48" s="68">
        <f t="shared" si="8"/>
        <v>0</v>
      </c>
      <c r="BR48" s="69">
        <v>1</v>
      </c>
      <c r="BS48" s="64"/>
      <c r="BT48" s="70"/>
      <c r="BU48" s="58" t="s">
        <v>71</v>
      </c>
    </row>
    <row r="49" spans="2:73" ht="20.100000000000001" customHeight="1">
      <c r="B49" s="63" t="str">
        <f t="shared" si="3"/>
        <v/>
      </c>
      <c r="C49" s="64"/>
      <c r="D49" s="65" t="str">
        <f t="shared" si="9"/>
        <v/>
      </c>
      <c r="E49" s="65" t="str">
        <f t="shared" si="10"/>
        <v/>
      </c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7">
        <f t="shared" si="4"/>
        <v>0</v>
      </c>
      <c r="AU49" s="67"/>
      <c r="AV49" s="67"/>
      <c r="AW49" s="67"/>
      <c r="AX49" s="67"/>
      <c r="AY49" s="67"/>
      <c r="AZ49" s="67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7">
        <f t="shared" si="7"/>
        <v>0</v>
      </c>
      <c r="BP49" s="68">
        <f t="shared" si="8"/>
        <v>0</v>
      </c>
      <c r="BR49" s="69">
        <v>1</v>
      </c>
      <c r="BS49" s="64"/>
      <c r="BT49" s="70"/>
      <c r="BU49" s="58" t="s">
        <v>71</v>
      </c>
    </row>
    <row r="50" spans="2:73" ht="20.100000000000001" customHeight="1">
      <c r="B50" s="63" t="str">
        <f t="shared" si="3"/>
        <v/>
      </c>
      <c r="C50" s="64"/>
      <c r="D50" s="65" t="str">
        <f t="shared" si="9"/>
        <v/>
      </c>
      <c r="E50" s="65" t="str">
        <f t="shared" si="10"/>
        <v/>
      </c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7">
        <f t="shared" si="4"/>
        <v>0</v>
      </c>
      <c r="AU50" s="67"/>
      <c r="AV50" s="67"/>
      <c r="AW50" s="67"/>
      <c r="AX50" s="67"/>
      <c r="AY50" s="67"/>
      <c r="AZ50" s="67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7">
        <f t="shared" si="7"/>
        <v>0</v>
      </c>
      <c r="BP50" s="68">
        <f t="shared" si="8"/>
        <v>0</v>
      </c>
      <c r="BR50" s="69">
        <v>1</v>
      </c>
      <c r="BS50" s="64"/>
      <c r="BT50" s="70"/>
      <c r="BU50" s="58" t="s">
        <v>71</v>
      </c>
    </row>
    <row r="51" spans="2:73" ht="20.100000000000001" customHeight="1">
      <c r="B51" s="63" t="str">
        <f t="shared" si="3"/>
        <v/>
      </c>
      <c r="C51" s="64"/>
      <c r="D51" s="65" t="str">
        <f t="shared" si="9"/>
        <v/>
      </c>
      <c r="E51" s="65" t="str">
        <f t="shared" si="10"/>
        <v/>
      </c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7">
        <f t="shared" si="4"/>
        <v>0</v>
      </c>
      <c r="AU51" s="67"/>
      <c r="AV51" s="67"/>
      <c r="AW51" s="67"/>
      <c r="AX51" s="67"/>
      <c r="AY51" s="67"/>
      <c r="AZ51" s="67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7">
        <f t="shared" si="7"/>
        <v>0</v>
      </c>
      <c r="BP51" s="68">
        <f t="shared" si="8"/>
        <v>0</v>
      </c>
      <c r="BR51" s="69">
        <v>1</v>
      </c>
      <c r="BS51" s="64"/>
      <c r="BT51" s="70"/>
      <c r="BU51" s="58" t="s">
        <v>71</v>
      </c>
    </row>
    <row r="52" spans="2:73" ht="20.100000000000001" customHeight="1">
      <c r="B52" s="63" t="str">
        <f t="shared" si="3"/>
        <v/>
      </c>
      <c r="C52" s="64"/>
      <c r="D52" s="65" t="str">
        <f t="shared" si="9"/>
        <v/>
      </c>
      <c r="E52" s="65" t="str">
        <f t="shared" si="10"/>
        <v/>
      </c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7">
        <f t="shared" si="4"/>
        <v>0</v>
      </c>
      <c r="AU52" s="67"/>
      <c r="AV52" s="67"/>
      <c r="AW52" s="67"/>
      <c r="AX52" s="67"/>
      <c r="AY52" s="67"/>
      <c r="AZ52" s="67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7">
        <f t="shared" si="7"/>
        <v>0</v>
      </c>
      <c r="BP52" s="68">
        <f t="shared" si="8"/>
        <v>0</v>
      </c>
      <c r="BR52" s="69">
        <v>1</v>
      </c>
      <c r="BS52" s="64"/>
      <c r="BT52" s="70"/>
      <c r="BU52" s="58" t="s">
        <v>71</v>
      </c>
    </row>
    <row r="53" spans="2:73" ht="20.100000000000001" customHeight="1">
      <c r="B53" s="63" t="str">
        <f t="shared" si="3"/>
        <v/>
      </c>
      <c r="C53" s="64"/>
      <c r="D53" s="65" t="str">
        <f t="shared" si="9"/>
        <v/>
      </c>
      <c r="E53" s="65" t="str">
        <f t="shared" si="10"/>
        <v/>
      </c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7">
        <f t="shared" si="4"/>
        <v>0</v>
      </c>
      <c r="AU53" s="67"/>
      <c r="AV53" s="67"/>
      <c r="AW53" s="67"/>
      <c r="AX53" s="67"/>
      <c r="AY53" s="67"/>
      <c r="AZ53" s="67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7">
        <f t="shared" si="7"/>
        <v>0</v>
      </c>
      <c r="BP53" s="68">
        <f t="shared" si="8"/>
        <v>0</v>
      </c>
      <c r="BR53" s="69">
        <v>1</v>
      </c>
      <c r="BS53" s="64"/>
      <c r="BT53" s="70"/>
      <c r="BU53" s="58" t="s">
        <v>71</v>
      </c>
    </row>
    <row r="54" spans="2:73" ht="20.100000000000001" customHeight="1">
      <c r="B54" s="63" t="str">
        <f t="shared" si="3"/>
        <v/>
      </c>
      <c r="C54" s="64"/>
      <c r="D54" s="65" t="str">
        <f t="shared" si="9"/>
        <v/>
      </c>
      <c r="E54" s="65" t="str">
        <f t="shared" si="10"/>
        <v/>
      </c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7">
        <f t="shared" si="4"/>
        <v>0</v>
      </c>
      <c r="AU54" s="67"/>
      <c r="AV54" s="67"/>
      <c r="AW54" s="67"/>
      <c r="AX54" s="67"/>
      <c r="AY54" s="67"/>
      <c r="AZ54" s="67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7">
        <f t="shared" si="7"/>
        <v>0</v>
      </c>
      <c r="BP54" s="68">
        <f t="shared" si="8"/>
        <v>0</v>
      </c>
      <c r="BR54" s="69">
        <v>1</v>
      </c>
      <c r="BS54" s="64"/>
      <c r="BT54" s="70"/>
      <c r="BU54" s="58" t="s">
        <v>71</v>
      </c>
    </row>
    <row r="55" spans="2:73" ht="20.100000000000001" customHeight="1">
      <c r="B55" s="63" t="str">
        <f t="shared" si="3"/>
        <v/>
      </c>
      <c r="C55" s="64"/>
      <c r="D55" s="65" t="str">
        <f t="shared" si="9"/>
        <v/>
      </c>
      <c r="E55" s="65" t="str">
        <f t="shared" si="10"/>
        <v/>
      </c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7">
        <f t="shared" si="4"/>
        <v>0</v>
      </c>
      <c r="AU55" s="67"/>
      <c r="AV55" s="67"/>
      <c r="AW55" s="67"/>
      <c r="AX55" s="67"/>
      <c r="AY55" s="67"/>
      <c r="AZ55" s="67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7">
        <f t="shared" si="7"/>
        <v>0</v>
      </c>
      <c r="BP55" s="68">
        <f t="shared" si="8"/>
        <v>0</v>
      </c>
      <c r="BR55" s="69">
        <v>1</v>
      </c>
      <c r="BS55" s="64"/>
      <c r="BT55" s="70"/>
      <c r="BU55" s="58" t="s">
        <v>71</v>
      </c>
    </row>
    <row r="56" spans="2:73" ht="20.100000000000001" customHeight="1">
      <c r="B56" s="63" t="str">
        <f t="shared" si="3"/>
        <v/>
      </c>
      <c r="C56" s="64"/>
      <c r="D56" s="65" t="str">
        <f t="shared" si="9"/>
        <v/>
      </c>
      <c r="E56" s="65" t="str">
        <f t="shared" si="10"/>
        <v/>
      </c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7">
        <f t="shared" si="4"/>
        <v>0</v>
      </c>
      <c r="AU56" s="67"/>
      <c r="AV56" s="67"/>
      <c r="AW56" s="67"/>
      <c r="AX56" s="67"/>
      <c r="AY56" s="67"/>
      <c r="AZ56" s="67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7">
        <f t="shared" si="7"/>
        <v>0</v>
      </c>
      <c r="BP56" s="68">
        <f t="shared" si="8"/>
        <v>0</v>
      </c>
      <c r="BR56" s="69">
        <v>1</v>
      </c>
      <c r="BS56" s="64"/>
      <c r="BT56" s="70"/>
      <c r="BU56" s="58" t="s">
        <v>71</v>
      </c>
    </row>
    <row r="57" spans="2:73" ht="20.100000000000001" customHeight="1">
      <c r="B57" s="63" t="str">
        <f t="shared" si="3"/>
        <v/>
      </c>
      <c r="C57" s="64"/>
      <c r="D57" s="65" t="str">
        <f t="shared" si="9"/>
        <v/>
      </c>
      <c r="E57" s="65" t="str">
        <f t="shared" si="10"/>
        <v/>
      </c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7">
        <f t="shared" si="4"/>
        <v>0</v>
      </c>
      <c r="AU57" s="67"/>
      <c r="AV57" s="67"/>
      <c r="AW57" s="67"/>
      <c r="AX57" s="67"/>
      <c r="AY57" s="67"/>
      <c r="AZ57" s="67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7">
        <f t="shared" si="7"/>
        <v>0</v>
      </c>
      <c r="BP57" s="68">
        <f t="shared" si="8"/>
        <v>0</v>
      </c>
      <c r="BR57" s="69">
        <v>1</v>
      </c>
      <c r="BS57" s="64"/>
      <c r="BT57" s="70"/>
      <c r="BU57" s="58" t="s">
        <v>71</v>
      </c>
    </row>
    <row r="58" spans="2:73" ht="20.100000000000001" customHeight="1">
      <c r="B58" s="63" t="str">
        <f t="shared" si="3"/>
        <v/>
      </c>
      <c r="C58" s="64"/>
      <c r="D58" s="65" t="str">
        <f t="shared" si="9"/>
        <v/>
      </c>
      <c r="E58" s="65" t="str">
        <f t="shared" si="10"/>
        <v/>
      </c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7">
        <f t="shared" si="4"/>
        <v>0</v>
      </c>
      <c r="AU58" s="67"/>
      <c r="AV58" s="67"/>
      <c r="AW58" s="67"/>
      <c r="AX58" s="67"/>
      <c r="AY58" s="67"/>
      <c r="AZ58" s="67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7">
        <f t="shared" si="7"/>
        <v>0</v>
      </c>
      <c r="BP58" s="68">
        <f t="shared" si="8"/>
        <v>0</v>
      </c>
      <c r="BR58" s="69">
        <v>1</v>
      </c>
      <c r="BS58" s="64"/>
      <c r="BT58" s="70"/>
      <c r="BU58" s="58" t="s">
        <v>71</v>
      </c>
    </row>
    <row r="59" spans="2:73" ht="20.100000000000001" customHeight="1">
      <c r="B59" s="63" t="str">
        <f t="shared" si="3"/>
        <v/>
      </c>
      <c r="C59" s="64"/>
      <c r="D59" s="65" t="str">
        <f t="shared" si="9"/>
        <v/>
      </c>
      <c r="E59" s="65" t="str">
        <f t="shared" si="10"/>
        <v/>
      </c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7">
        <f t="shared" si="4"/>
        <v>0</v>
      </c>
      <c r="AU59" s="67"/>
      <c r="AV59" s="67"/>
      <c r="AW59" s="67"/>
      <c r="AX59" s="67"/>
      <c r="AY59" s="67"/>
      <c r="AZ59" s="67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7">
        <f t="shared" si="7"/>
        <v>0</v>
      </c>
      <c r="BP59" s="68">
        <f t="shared" si="8"/>
        <v>0</v>
      </c>
      <c r="BR59" s="69">
        <v>1</v>
      </c>
      <c r="BS59" s="64"/>
      <c r="BT59" s="70"/>
      <c r="BU59" s="58" t="s">
        <v>71</v>
      </c>
    </row>
    <row r="60" spans="2:73" ht="20.100000000000001" customHeight="1">
      <c r="B60" s="63" t="str">
        <f t="shared" si="3"/>
        <v/>
      </c>
      <c r="C60" s="64"/>
      <c r="D60" s="65" t="str">
        <f t="shared" si="9"/>
        <v/>
      </c>
      <c r="E60" s="65" t="str">
        <f t="shared" si="10"/>
        <v/>
      </c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7">
        <f t="shared" si="4"/>
        <v>0</v>
      </c>
      <c r="AU60" s="67"/>
      <c r="AV60" s="67"/>
      <c r="AW60" s="67"/>
      <c r="AX60" s="67"/>
      <c r="AY60" s="67"/>
      <c r="AZ60" s="67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7">
        <f t="shared" si="7"/>
        <v>0</v>
      </c>
      <c r="BP60" s="68">
        <f t="shared" si="8"/>
        <v>0</v>
      </c>
      <c r="BR60" s="69">
        <v>1</v>
      </c>
      <c r="BS60" s="64"/>
      <c r="BT60" s="70"/>
      <c r="BU60" s="58" t="s">
        <v>71</v>
      </c>
    </row>
    <row r="61" spans="2:73" ht="20.100000000000001" customHeight="1">
      <c r="B61" s="63" t="str">
        <f t="shared" si="3"/>
        <v/>
      </c>
      <c r="C61" s="64"/>
      <c r="D61" s="65" t="str">
        <f t="shared" si="9"/>
        <v/>
      </c>
      <c r="E61" s="65" t="str">
        <f t="shared" si="10"/>
        <v/>
      </c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7">
        <f t="shared" si="4"/>
        <v>0</v>
      </c>
      <c r="AU61" s="67"/>
      <c r="AV61" s="67"/>
      <c r="AW61" s="67"/>
      <c r="AX61" s="67"/>
      <c r="AY61" s="67"/>
      <c r="AZ61" s="67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7">
        <f t="shared" si="7"/>
        <v>0</v>
      </c>
      <c r="BP61" s="68">
        <f t="shared" si="8"/>
        <v>0</v>
      </c>
      <c r="BR61" s="69">
        <v>1</v>
      </c>
      <c r="BS61" s="64"/>
      <c r="BT61" s="70"/>
      <c r="BU61" s="58" t="s">
        <v>71</v>
      </c>
    </row>
    <row r="62" spans="2:73" ht="20.100000000000001" customHeight="1">
      <c r="B62" s="63" t="str">
        <f t="shared" si="3"/>
        <v/>
      </c>
      <c r="C62" s="64"/>
      <c r="D62" s="65" t="str">
        <f t="shared" si="9"/>
        <v/>
      </c>
      <c r="E62" s="65" t="str">
        <f t="shared" si="10"/>
        <v/>
      </c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7">
        <f t="shared" si="4"/>
        <v>0</v>
      </c>
      <c r="AU62" s="67"/>
      <c r="AV62" s="67"/>
      <c r="AW62" s="67"/>
      <c r="AX62" s="67"/>
      <c r="AY62" s="67"/>
      <c r="AZ62" s="67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7">
        <f t="shared" si="7"/>
        <v>0</v>
      </c>
      <c r="BP62" s="68">
        <f t="shared" si="8"/>
        <v>0</v>
      </c>
      <c r="BR62" s="69">
        <v>1</v>
      </c>
      <c r="BS62" s="64"/>
      <c r="BT62" s="70"/>
    </row>
    <row r="63" spans="2:73" ht="20.100000000000001" customHeight="1">
      <c r="B63" s="144" t="s">
        <v>74</v>
      </c>
      <c r="C63" s="145"/>
      <c r="D63" s="145"/>
      <c r="E63" s="145"/>
      <c r="F63" s="39">
        <f t="shared" ref="F63:I63" si="11">SUM(F13:F62)</f>
        <v>10500000</v>
      </c>
      <c r="G63" s="39">
        <f t="shared" si="11"/>
        <v>0</v>
      </c>
      <c r="H63" s="39">
        <f t="shared" si="11"/>
        <v>0</v>
      </c>
      <c r="I63" s="39">
        <f t="shared" si="11"/>
        <v>0</v>
      </c>
      <c r="J63" s="39">
        <f>SUM(J13:J62)</f>
        <v>0</v>
      </c>
      <c r="K63" s="39">
        <f t="shared" ref="K63:BP63" si="12">SUM(K13:K62)</f>
        <v>0</v>
      </c>
      <c r="L63" s="39">
        <f t="shared" si="12"/>
        <v>0</v>
      </c>
      <c r="M63" s="39">
        <f t="shared" si="12"/>
        <v>0</v>
      </c>
      <c r="N63" s="39">
        <f t="shared" si="12"/>
        <v>0</v>
      </c>
      <c r="O63" s="39">
        <f t="shared" si="12"/>
        <v>0</v>
      </c>
      <c r="P63" s="39">
        <f t="shared" si="12"/>
        <v>0</v>
      </c>
      <c r="Q63" s="39">
        <f t="shared" si="12"/>
        <v>0</v>
      </c>
      <c r="R63" s="39">
        <f t="shared" si="12"/>
        <v>0</v>
      </c>
      <c r="S63" s="39">
        <f t="shared" si="12"/>
        <v>0</v>
      </c>
      <c r="T63" s="39">
        <f t="shared" si="12"/>
        <v>0</v>
      </c>
      <c r="U63" s="39">
        <f t="shared" si="12"/>
        <v>0</v>
      </c>
      <c r="V63" s="39">
        <f t="shared" si="12"/>
        <v>0</v>
      </c>
      <c r="W63" s="39">
        <f t="shared" si="12"/>
        <v>0</v>
      </c>
      <c r="X63" s="39">
        <f t="shared" si="12"/>
        <v>0</v>
      </c>
      <c r="Y63" s="39">
        <f t="shared" si="12"/>
        <v>0</v>
      </c>
      <c r="Z63" s="39">
        <f t="shared" si="12"/>
        <v>0</v>
      </c>
      <c r="AA63" s="39">
        <f t="shared" si="12"/>
        <v>0</v>
      </c>
      <c r="AB63" s="39">
        <f t="shared" si="12"/>
        <v>0</v>
      </c>
      <c r="AC63" s="39">
        <f t="shared" si="12"/>
        <v>0</v>
      </c>
      <c r="AD63" s="39">
        <f t="shared" si="12"/>
        <v>0</v>
      </c>
      <c r="AE63" s="39">
        <f t="shared" si="12"/>
        <v>0</v>
      </c>
      <c r="AF63" s="39">
        <f t="shared" si="12"/>
        <v>0</v>
      </c>
      <c r="AG63" s="39">
        <f t="shared" si="12"/>
        <v>0</v>
      </c>
      <c r="AH63" s="39">
        <f t="shared" si="12"/>
        <v>0</v>
      </c>
      <c r="AI63" s="39">
        <f t="shared" si="12"/>
        <v>0</v>
      </c>
      <c r="AJ63" s="39">
        <f t="shared" si="12"/>
        <v>0</v>
      </c>
      <c r="AK63" s="39">
        <f t="shared" si="12"/>
        <v>0</v>
      </c>
      <c r="AL63" s="39">
        <f t="shared" si="12"/>
        <v>0</v>
      </c>
      <c r="AM63" s="39">
        <f t="shared" si="12"/>
        <v>0</v>
      </c>
      <c r="AN63" s="39">
        <f t="shared" si="12"/>
        <v>0</v>
      </c>
      <c r="AO63" s="39">
        <f t="shared" si="12"/>
        <v>0</v>
      </c>
      <c r="AP63" s="39">
        <f t="shared" si="12"/>
        <v>0</v>
      </c>
      <c r="AQ63" s="39">
        <f t="shared" si="12"/>
        <v>0</v>
      </c>
      <c r="AR63" s="39">
        <f t="shared" si="12"/>
        <v>0</v>
      </c>
      <c r="AS63" s="39">
        <f t="shared" si="12"/>
        <v>0</v>
      </c>
      <c r="AT63" s="39">
        <f t="shared" si="12"/>
        <v>10500000</v>
      </c>
      <c r="AU63" s="39">
        <f t="shared" si="12"/>
        <v>736210</v>
      </c>
      <c r="AV63" s="39">
        <f t="shared" si="12"/>
        <v>73620</v>
      </c>
      <c r="AW63" s="39">
        <f t="shared" si="12"/>
        <v>31500</v>
      </c>
      <c r="AX63" s="39">
        <f t="shared" si="12"/>
        <v>468820</v>
      </c>
      <c r="AY63" s="39">
        <f t="shared" si="12"/>
        <v>49590</v>
      </c>
      <c r="AZ63" s="39">
        <f t="shared" si="12"/>
        <v>377470</v>
      </c>
      <c r="BA63" s="39">
        <f t="shared" si="12"/>
        <v>0</v>
      </c>
      <c r="BB63" s="39">
        <f t="shared" si="12"/>
        <v>0</v>
      </c>
      <c r="BC63" s="39">
        <f t="shared" si="12"/>
        <v>0</v>
      </c>
      <c r="BD63" s="39">
        <f t="shared" si="12"/>
        <v>0</v>
      </c>
      <c r="BE63" s="39">
        <f t="shared" si="12"/>
        <v>0</v>
      </c>
      <c r="BF63" s="39">
        <f t="shared" si="12"/>
        <v>0</v>
      </c>
      <c r="BG63" s="39">
        <f t="shared" si="12"/>
        <v>0</v>
      </c>
      <c r="BH63" s="39">
        <f t="shared" si="12"/>
        <v>0</v>
      </c>
      <c r="BI63" s="39">
        <f t="shared" si="12"/>
        <v>0</v>
      </c>
      <c r="BJ63" s="39">
        <f t="shared" si="12"/>
        <v>0</v>
      </c>
      <c r="BK63" s="39">
        <f t="shared" si="12"/>
        <v>0</v>
      </c>
      <c r="BL63" s="39">
        <f t="shared" si="12"/>
        <v>0</v>
      </c>
      <c r="BM63" s="39">
        <f t="shared" si="12"/>
        <v>0</v>
      </c>
      <c r="BN63" s="39">
        <f t="shared" si="12"/>
        <v>0</v>
      </c>
      <c r="BO63" s="39">
        <f t="shared" si="12"/>
        <v>1737210</v>
      </c>
      <c r="BP63" s="40">
        <f t="shared" si="12"/>
        <v>8762790</v>
      </c>
    </row>
  </sheetData>
  <sheetProtection sheet="1" objects="1" scenarios="1" selectLockedCells="1"/>
  <mergeCells count="20">
    <mergeCell ref="B63:E63"/>
    <mergeCell ref="F11:Y11"/>
    <mergeCell ref="AU11:BN11"/>
    <mergeCell ref="BT11:BT12"/>
    <mergeCell ref="BR11:BR12"/>
    <mergeCell ref="BS11:BS12"/>
    <mergeCell ref="AT11:AT12"/>
    <mergeCell ref="BO11:BO12"/>
    <mergeCell ref="BP11:BP12"/>
    <mergeCell ref="B11:B12"/>
    <mergeCell ref="C11:C12"/>
    <mergeCell ref="Z11:AS11"/>
    <mergeCell ref="D11:D12"/>
    <mergeCell ref="E11:E12"/>
    <mergeCell ref="B9:E10"/>
    <mergeCell ref="B6:B7"/>
    <mergeCell ref="F6:G6"/>
    <mergeCell ref="H6:I6"/>
    <mergeCell ref="F7:G7"/>
    <mergeCell ref="H7:I7"/>
  </mergeCells>
  <phoneticPr fontId="1" type="noConversion"/>
  <dataValidations count="4">
    <dataValidation type="list" allowBlank="1" showInputMessage="1" showErrorMessage="1" sqref="C13:C62" xr:uid="{00000000-0002-0000-0300-000000000000}">
      <formula1>성명</formula1>
    </dataValidation>
    <dataValidation type="list" allowBlank="1" showInputMessage="1" showErrorMessage="1" sqref="BT13:BT62" xr:uid="{00000000-0002-0000-0300-000001000000}">
      <formula1>"○"</formula1>
    </dataValidation>
    <dataValidation type="list" allowBlank="1" showInputMessage="1" showErrorMessage="1" sqref="C7" xr:uid="{00000000-0002-0000-0300-000002000000}">
      <formula1>년도</formula1>
    </dataValidation>
    <dataValidation type="list" allowBlank="1" showInputMessage="1" showErrorMessage="1" sqref="D7" xr:uid="{00000000-0002-0000-0300-000003000000}">
      <formula1>월</formula1>
    </dataValidation>
  </dataValidations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BU8"/>
  <sheetViews>
    <sheetView workbookViewId="0">
      <selection activeCell="A4" sqref="A4"/>
    </sheetView>
  </sheetViews>
  <sheetFormatPr defaultColWidth="9.109375" defaultRowHeight="17.100000000000001" customHeight="1"/>
  <cols>
    <col min="1" max="3" width="9.109375" style="1"/>
    <col min="4" max="4" width="9.109375" style="46"/>
    <col min="5" max="6" width="9.109375" style="1"/>
    <col min="7" max="7" width="9.109375" style="9"/>
    <col min="8" max="16384" width="9.109375" style="1"/>
  </cols>
  <sheetData>
    <row r="1" spans="1:73" ht="17.100000000000001" customHeight="1">
      <c r="D1" s="1"/>
      <c r="G1" s="1"/>
    </row>
    <row r="2" spans="1:73" ht="17.100000000000001" customHeight="1">
      <c r="D2" s="1"/>
      <c r="G2" s="1"/>
    </row>
    <row r="3" spans="1:73" ht="17.100000000000001" customHeight="1">
      <c r="D3" s="9"/>
    </row>
    <row r="4" spans="1:73" ht="17.100000000000001" customHeight="1">
      <c r="A4" s="1" t="s">
        <v>156</v>
      </c>
      <c r="B4" s="1" t="s">
        <v>157</v>
      </c>
      <c r="C4" s="1" t="s">
        <v>201</v>
      </c>
      <c r="D4" s="9" t="s">
        <v>191</v>
      </c>
      <c r="E4" s="1" t="s">
        <v>192</v>
      </c>
      <c r="F4" s="1" t="s">
        <v>193</v>
      </c>
      <c r="G4" s="1" t="s">
        <v>194</v>
      </c>
      <c r="H4" s="1" t="s">
        <v>158</v>
      </c>
      <c r="I4" s="1" t="s">
        <v>117</v>
      </c>
      <c r="J4" s="1" t="s">
        <v>118</v>
      </c>
      <c r="K4" s="1" t="s">
        <v>119</v>
      </c>
      <c r="L4" s="1" t="s">
        <v>120</v>
      </c>
      <c r="M4" s="1" t="s">
        <v>121</v>
      </c>
      <c r="N4" s="1" t="s">
        <v>122</v>
      </c>
      <c r="O4" s="1" t="s">
        <v>123</v>
      </c>
      <c r="P4" s="1" t="s">
        <v>124</v>
      </c>
      <c r="Q4" s="1" t="s">
        <v>125</v>
      </c>
      <c r="R4" s="1" t="s">
        <v>159</v>
      </c>
      <c r="S4" s="1" t="s">
        <v>160</v>
      </c>
      <c r="T4" s="1" t="s">
        <v>161</v>
      </c>
      <c r="U4" s="1" t="s">
        <v>162</v>
      </c>
      <c r="V4" s="1" t="s">
        <v>163</v>
      </c>
      <c r="W4" s="1" t="s">
        <v>164</v>
      </c>
      <c r="X4" s="1" t="s">
        <v>165</v>
      </c>
      <c r="Y4" s="1" t="s">
        <v>166</v>
      </c>
      <c r="Z4" s="1" t="s">
        <v>167</v>
      </c>
      <c r="AA4" s="1" t="s">
        <v>168</v>
      </c>
      <c r="AB4" s="1" t="s">
        <v>169</v>
      </c>
      <c r="AC4" s="1" t="s">
        <v>126</v>
      </c>
      <c r="AD4" s="1" t="s">
        <v>127</v>
      </c>
      <c r="AE4" s="1" t="s">
        <v>128</v>
      </c>
      <c r="AF4" s="1" t="s">
        <v>129</v>
      </c>
      <c r="AG4" s="1" t="s">
        <v>130</v>
      </c>
      <c r="AH4" s="1" t="s">
        <v>131</v>
      </c>
      <c r="AI4" s="1" t="s">
        <v>132</v>
      </c>
      <c r="AJ4" s="1" t="s">
        <v>133</v>
      </c>
      <c r="AK4" s="1" t="s">
        <v>134</v>
      </c>
      <c r="AL4" s="1" t="s">
        <v>170</v>
      </c>
      <c r="AM4" s="1" t="s">
        <v>171</v>
      </c>
      <c r="AN4" s="1" t="s">
        <v>172</v>
      </c>
      <c r="AO4" s="1" t="s">
        <v>173</v>
      </c>
      <c r="AP4" s="1" t="s">
        <v>174</v>
      </c>
      <c r="AQ4" s="1" t="s">
        <v>175</v>
      </c>
      <c r="AR4" s="1" t="s">
        <v>176</v>
      </c>
      <c r="AS4" s="1" t="s">
        <v>177</v>
      </c>
      <c r="AT4" s="1" t="s">
        <v>178</v>
      </c>
      <c r="AU4" s="1" t="s">
        <v>179</v>
      </c>
      <c r="AV4" s="4" t="s">
        <v>195</v>
      </c>
      <c r="AW4" s="1" t="s">
        <v>180</v>
      </c>
      <c r="AX4" s="1" t="s">
        <v>135</v>
      </c>
      <c r="AY4" s="1" t="s">
        <v>136</v>
      </c>
      <c r="AZ4" s="1" t="s">
        <v>137</v>
      </c>
      <c r="BA4" s="1" t="s">
        <v>138</v>
      </c>
      <c r="BB4" s="1" t="s">
        <v>139</v>
      </c>
      <c r="BC4" s="1" t="s">
        <v>140</v>
      </c>
      <c r="BD4" s="1" t="s">
        <v>141</v>
      </c>
      <c r="BE4" s="1" t="s">
        <v>142</v>
      </c>
      <c r="BF4" s="1" t="s">
        <v>143</v>
      </c>
      <c r="BG4" s="1" t="s">
        <v>181</v>
      </c>
      <c r="BH4" s="1" t="s">
        <v>182</v>
      </c>
      <c r="BI4" s="1" t="s">
        <v>183</v>
      </c>
      <c r="BJ4" s="1" t="s">
        <v>184</v>
      </c>
      <c r="BK4" s="1" t="s">
        <v>185</v>
      </c>
      <c r="BL4" s="1" t="s">
        <v>186</v>
      </c>
      <c r="BM4" s="1" t="s">
        <v>187</v>
      </c>
      <c r="BN4" s="1" t="s">
        <v>188</v>
      </c>
      <c r="BO4" s="1" t="s">
        <v>189</v>
      </c>
      <c r="BP4" s="1" t="s">
        <v>190</v>
      </c>
      <c r="BQ4" s="1" t="s">
        <v>196</v>
      </c>
      <c r="BR4" s="1" t="s">
        <v>197</v>
      </c>
      <c r="BS4" s="1" t="s">
        <v>198</v>
      </c>
      <c r="BT4" s="1" t="s">
        <v>199</v>
      </c>
      <c r="BU4" s="1" t="s">
        <v>200</v>
      </c>
    </row>
    <row r="5" spans="1:73" ht="17.100000000000001" customHeight="1">
      <c r="A5" s="1">
        <v>2025</v>
      </c>
      <c r="B5" s="1">
        <v>7</v>
      </c>
      <c r="C5" s="9">
        <v>45879</v>
      </c>
      <c r="D5" s="46">
        <v>1</v>
      </c>
      <c r="E5" s="1" t="s">
        <v>287</v>
      </c>
      <c r="F5" s="1" t="s">
        <v>109</v>
      </c>
      <c r="G5" s="9" t="s">
        <v>110</v>
      </c>
      <c r="H5" s="1">
        <v>7000000</v>
      </c>
      <c r="AV5" s="1">
        <v>7000000</v>
      </c>
      <c r="AW5" s="1">
        <v>732700</v>
      </c>
      <c r="AX5" s="1">
        <v>73270</v>
      </c>
      <c r="AZ5" s="1">
        <v>286650</v>
      </c>
      <c r="BA5" s="1">
        <v>32130</v>
      </c>
      <c r="BB5" s="1">
        <v>248150</v>
      </c>
      <c r="BQ5" s="1">
        <v>1372900</v>
      </c>
      <c r="BR5" s="1">
        <v>5627100</v>
      </c>
      <c r="BS5" s="1">
        <v>1</v>
      </c>
    </row>
    <row r="6" spans="1:73" ht="17.100000000000001" customHeight="1">
      <c r="A6" s="1">
        <v>2025</v>
      </c>
      <c r="B6" s="1">
        <v>7</v>
      </c>
      <c r="C6" s="9">
        <v>45879</v>
      </c>
      <c r="D6" s="46">
        <v>2</v>
      </c>
      <c r="E6" s="1" t="s">
        <v>289</v>
      </c>
      <c r="F6" s="1" t="s">
        <v>111</v>
      </c>
      <c r="G6" s="9" t="s">
        <v>112</v>
      </c>
      <c r="H6" s="1">
        <v>3000000</v>
      </c>
      <c r="AV6" s="1">
        <v>3000000</v>
      </c>
      <c r="AW6" s="1">
        <v>74350</v>
      </c>
      <c r="AX6" s="1">
        <v>7430</v>
      </c>
      <c r="AY6" s="1">
        <v>27000</v>
      </c>
      <c r="AZ6" s="1">
        <v>135000</v>
      </c>
      <c r="BA6" s="1">
        <v>13770</v>
      </c>
      <c r="BB6" s="1">
        <v>106350</v>
      </c>
      <c r="BQ6" s="1">
        <v>363900</v>
      </c>
      <c r="BR6" s="1">
        <v>2636100</v>
      </c>
      <c r="BS6" s="1">
        <v>1</v>
      </c>
      <c r="BT6" s="1">
        <v>0</v>
      </c>
    </row>
    <row r="7" spans="1:73" ht="17.100000000000001" customHeight="1">
      <c r="A7" s="1">
        <v>2026</v>
      </c>
      <c r="B7" s="1">
        <v>1</v>
      </c>
      <c r="C7" s="9">
        <v>46063</v>
      </c>
      <c r="D7" s="46">
        <v>1</v>
      </c>
      <c r="E7" s="1" t="s">
        <v>287</v>
      </c>
      <c r="F7" s="1" t="s">
        <v>109</v>
      </c>
      <c r="G7" s="9" t="s">
        <v>110</v>
      </c>
      <c r="H7" s="1">
        <v>7000000</v>
      </c>
      <c r="AV7" s="1">
        <v>7000000</v>
      </c>
      <c r="AW7" s="1">
        <v>732700</v>
      </c>
      <c r="AX7" s="1">
        <v>73270</v>
      </c>
      <c r="AZ7" s="1">
        <v>302570</v>
      </c>
      <c r="BA7" s="1">
        <v>33060</v>
      </c>
      <c r="BB7" s="1">
        <v>251650</v>
      </c>
      <c r="BQ7" s="1">
        <v>1393250</v>
      </c>
      <c r="BR7" s="1">
        <v>5606750</v>
      </c>
      <c r="BS7" s="1">
        <v>1</v>
      </c>
    </row>
    <row r="8" spans="1:73" ht="17.100000000000001" customHeight="1">
      <c r="A8" s="1">
        <v>2026</v>
      </c>
      <c r="B8" s="1">
        <v>1</v>
      </c>
      <c r="C8" s="9">
        <v>46063</v>
      </c>
      <c r="D8" s="46">
        <v>2</v>
      </c>
      <c r="E8" s="1" t="s">
        <v>289</v>
      </c>
      <c r="F8" s="1" t="s">
        <v>111</v>
      </c>
      <c r="G8" s="9" t="s">
        <v>112</v>
      </c>
      <c r="H8" s="1">
        <v>3000000</v>
      </c>
      <c r="AV8" s="1">
        <v>3000000</v>
      </c>
      <c r="AW8" s="1">
        <v>74350</v>
      </c>
      <c r="AX8" s="1">
        <v>7430</v>
      </c>
      <c r="AY8" s="1">
        <v>27000</v>
      </c>
      <c r="AZ8" s="1">
        <v>142500</v>
      </c>
      <c r="BA8" s="1">
        <v>14170</v>
      </c>
      <c r="BB8" s="1">
        <v>107850</v>
      </c>
      <c r="BQ8" s="1">
        <v>373300</v>
      </c>
      <c r="BR8" s="1">
        <v>2626700</v>
      </c>
      <c r="BS8" s="1">
        <v>1</v>
      </c>
      <c r="BT8" s="1">
        <v>0</v>
      </c>
    </row>
  </sheetData>
  <sortState xmlns:xlrd2="http://schemas.microsoft.com/office/spreadsheetml/2017/richdata2" ref="B3:CSF4">
    <sortCondition ref="B2"/>
  </sortState>
  <phoneticPr fontId="1" type="noConversion"/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/>
  <dimension ref="A1:C7"/>
  <sheetViews>
    <sheetView workbookViewId="0">
      <selection activeCell="B11" sqref="B11"/>
    </sheetView>
  </sheetViews>
  <sheetFormatPr defaultRowHeight="17.100000000000001" customHeight="1"/>
  <cols>
    <col min="1" max="2" width="8.88671875" style="47"/>
    <col min="3" max="3" width="8.88671875" style="49"/>
    <col min="4" max="16384" width="8.88671875" style="47"/>
  </cols>
  <sheetData>
    <row r="1" spans="1:3" ht="17.100000000000001" customHeight="1">
      <c r="A1" s="21" t="s">
        <v>156</v>
      </c>
      <c r="B1" s="21" t="s">
        <v>157</v>
      </c>
      <c r="C1" s="47"/>
    </row>
    <row r="2" spans="1:3" ht="17.100000000000001" customHeight="1">
      <c r="A2" s="48"/>
      <c r="B2" s="48"/>
      <c r="C2" s="47"/>
    </row>
    <row r="3" spans="1:3" ht="17.100000000000001" customHeight="1">
      <c r="C3" s="47"/>
    </row>
    <row r="4" spans="1:3" ht="17.100000000000001" customHeight="1">
      <c r="A4" s="1" t="s">
        <v>156</v>
      </c>
      <c r="B4" s="1" t="s">
        <v>157</v>
      </c>
      <c r="C4" s="1" t="s">
        <v>201</v>
      </c>
    </row>
    <row r="5" spans="1:3" ht="17.100000000000001" customHeight="1">
      <c r="A5" s="1">
        <v>2015</v>
      </c>
      <c r="B5" s="1">
        <v>2</v>
      </c>
      <c r="C5" s="9">
        <v>42073</v>
      </c>
    </row>
    <row r="6" spans="1:3" ht="17.100000000000001" customHeight="1">
      <c r="A6" s="1">
        <v>2022</v>
      </c>
      <c r="B6" s="1">
        <v>11</v>
      </c>
      <c r="C6" s="9">
        <v>44915</v>
      </c>
    </row>
    <row r="7" spans="1:3" ht="17.100000000000001" customHeight="1">
      <c r="A7" s="1">
        <v>2025</v>
      </c>
      <c r="B7" s="1">
        <v>7</v>
      </c>
      <c r="C7" s="9">
        <v>45879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FE8081"/>
    <pageSetUpPr autoPageBreaks="0" fitToPage="1"/>
  </sheetPr>
  <dimension ref="B6:BP63"/>
  <sheetViews>
    <sheetView showGridLines="0" showRowColHeaders="0" showZeros="0" zoomScaleNormal="100" workbookViewId="0">
      <pane ySplit="12" topLeftCell="A13" activePane="bottomLeft" state="frozen"/>
      <selection activeCell="C17" sqref="C17"/>
      <selection pane="bottomLeft" activeCell="C7" sqref="C7"/>
    </sheetView>
  </sheetViews>
  <sheetFormatPr defaultColWidth="6.77734375" defaultRowHeight="20.100000000000001" customHeight="1"/>
  <cols>
    <col min="1" max="1" width="2.33203125" style="58" customWidth="1"/>
    <col min="2" max="2" width="3.77734375" style="58" customWidth="1"/>
    <col min="3" max="4" width="8.77734375" style="58" customWidth="1"/>
    <col min="5" max="5" width="10.77734375" style="58" customWidth="1"/>
    <col min="6" max="6" width="8.77734375" style="58" customWidth="1"/>
    <col min="7" max="11" width="6.88671875" style="58" customWidth="1"/>
    <col min="12" max="25" width="6.88671875" style="58" hidden="1" customWidth="1"/>
    <col min="26" max="29" width="6.88671875" style="58" customWidth="1"/>
    <col min="30" max="45" width="6.88671875" style="58" hidden="1" customWidth="1"/>
    <col min="46" max="46" width="8.77734375" style="58" customWidth="1"/>
    <col min="47" max="47" width="7.6640625" style="58" customWidth="1"/>
    <col min="48" max="54" width="6.88671875" style="58" customWidth="1"/>
    <col min="55" max="66" width="6.88671875" style="58" hidden="1" customWidth="1"/>
    <col min="67" max="68" width="8.77734375" style="58" customWidth="1"/>
    <col min="69" max="69" width="2.33203125" style="58" customWidth="1"/>
    <col min="70" max="16384" width="6.77734375" style="58"/>
  </cols>
  <sheetData>
    <row r="6" spans="2:68" ht="20.100000000000001" customHeight="1">
      <c r="B6" s="168" t="str">
        <f>급여입력!B6</f>
        <v>지급
년월</v>
      </c>
      <c r="C6" s="71" t="str">
        <f>급여입력!C6</f>
        <v>년</v>
      </c>
      <c r="D6" s="71" t="str">
        <f>급여입력!D6</f>
        <v>월</v>
      </c>
      <c r="E6" s="72" t="str">
        <f>급여입력!E6</f>
        <v>급여지급일</v>
      </c>
      <c r="F6" s="170"/>
      <c r="G6" s="170"/>
      <c r="H6" s="170"/>
      <c r="I6" s="170"/>
    </row>
    <row r="7" spans="2:68" ht="20.100000000000001" customHeight="1">
      <c r="B7" s="169"/>
      <c r="C7" s="108">
        <f>급여입력!C7</f>
        <v>2026</v>
      </c>
      <c r="D7" s="109">
        <f>급여입력!D7</f>
        <v>1</v>
      </c>
      <c r="E7" s="73">
        <f>급여입력!E7</f>
        <v>46063</v>
      </c>
      <c r="F7" s="171"/>
      <c r="G7" s="171"/>
      <c r="H7" s="172"/>
      <c r="I7" s="172"/>
    </row>
    <row r="9" spans="2:68" ht="20.100000000000001" customHeight="1">
      <c r="B9" s="138" t="str">
        <f>급여입력!B9</f>
        <v>2026년 1월 급여대장</v>
      </c>
      <c r="C9" s="138"/>
      <c r="D9" s="138"/>
      <c r="E9" s="138"/>
      <c r="F9" s="59"/>
    </row>
    <row r="10" spans="2:68" ht="20.100000000000001" customHeight="1">
      <c r="B10" s="158"/>
      <c r="C10" s="158"/>
      <c r="D10" s="158"/>
      <c r="E10" s="158"/>
      <c r="F10" s="59"/>
    </row>
    <row r="11" spans="2:68" ht="20.100000000000001" customHeight="1">
      <c r="B11" s="165" t="str">
        <f>IF(급여입력!B11="","",급여입력!B11)</f>
        <v>NO</v>
      </c>
      <c r="C11" s="161" t="str">
        <f>IF(급여입력!C11="","",급여입력!C11)</f>
        <v>성 명</v>
      </c>
      <c r="D11" s="161" t="str">
        <f>IF(급여입력!D11="","",급여입력!D11)</f>
        <v>부 서</v>
      </c>
      <c r="E11" s="161" t="str">
        <f>IF(급여입력!E11="","",급여입력!E11)</f>
        <v>직 책</v>
      </c>
      <c r="F11" s="163" t="str">
        <f>IF(급여입력!F11="","",급여입력!F11)</f>
        <v>지 급 내 용(과세)</v>
      </c>
      <c r="G11" s="167"/>
      <c r="H11" s="167"/>
      <c r="I11" s="167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5"/>
      <c r="Z11" s="163" t="str">
        <f>IF(급여입력!Z11="","",급여입력!Z11)</f>
        <v>지 급 내 용(비과세)</v>
      </c>
      <c r="AA11" s="167"/>
      <c r="AB11" s="167"/>
      <c r="AC11" s="167"/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5"/>
      <c r="AT11" s="161" t="str">
        <f>IF(급여입력!AT11="","",급여입력!AT11)</f>
        <v>급여계</v>
      </c>
      <c r="AU11" s="163" t="str">
        <f>IF(급여입력!AU11="","",급여입력!AU11)</f>
        <v>공 제 내 용</v>
      </c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67"/>
      <c r="BN11" s="165"/>
      <c r="BO11" s="161" t="str">
        <f>IF(급여입력!BO11="","",급여입력!BO11)</f>
        <v>공제계</v>
      </c>
      <c r="BP11" s="163" t="str">
        <f>IF(급여입력!BP11="","",급여입력!BP11)</f>
        <v>차감수령액</v>
      </c>
    </row>
    <row r="12" spans="2:68" ht="20.100000000000001" customHeight="1">
      <c r="B12" s="166"/>
      <c r="C12" s="162"/>
      <c r="D12" s="162"/>
      <c r="E12" s="162"/>
      <c r="F12" s="36" t="str">
        <f>IF(급여입력!F12="","",급여입력!F12)</f>
        <v>기본급</v>
      </c>
      <c r="G12" s="36" t="str">
        <f>IF(급여입력!G12="","",급여입력!G12)</f>
        <v>직책수당</v>
      </c>
      <c r="H12" s="36" t="str">
        <f>IF(급여입력!H12="","",급여입력!H12)</f>
        <v>연장수당</v>
      </c>
      <c r="I12" s="36" t="str">
        <f>IF(급여입력!I12="","",급여입력!I12)</f>
        <v>휴일수당</v>
      </c>
      <c r="J12" s="36" t="str">
        <f>IF(급여입력!J12="","",급여입력!J12)</f>
        <v>상여금</v>
      </c>
      <c r="K12" s="36" t="str">
        <f>IF(급여입력!K12="","",급여입력!K12)</f>
        <v>기타</v>
      </c>
      <c r="L12" s="36" t="str">
        <f>IF(급여입력!L12="","",급여입력!L12)</f>
        <v/>
      </c>
      <c r="M12" s="36" t="str">
        <f>IF(급여입력!M12="","",급여입력!M12)</f>
        <v/>
      </c>
      <c r="N12" s="36" t="str">
        <f>IF(급여입력!N12="","",급여입력!N12)</f>
        <v/>
      </c>
      <c r="O12" s="36" t="str">
        <f>IF(급여입력!O12="","",급여입력!O12)</f>
        <v/>
      </c>
      <c r="P12" s="36" t="str">
        <f>IF(급여입력!P12="","",급여입력!P12)</f>
        <v/>
      </c>
      <c r="Q12" s="36" t="str">
        <f>IF(급여입력!Q12="","",급여입력!Q12)</f>
        <v/>
      </c>
      <c r="R12" s="36" t="str">
        <f>IF(급여입력!R12="","",급여입력!R12)</f>
        <v/>
      </c>
      <c r="S12" s="36" t="str">
        <f>IF(급여입력!S12="","",급여입력!S12)</f>
        <v/>
      </c>
      <c r="T12" s="36" t="str">
        <f>IF(급여입력!T12="","",급여입력!T12)</f>
        <v/>
      </c>
      <c r="U12" s="36" t="str">
        <f>IF(급여입력!U12="","",급여입력!U12)</f>
        <v/>
      </c>
      <c r="V12" s="36" t="str">
        <f>IF(급여입력!V12="","",급여입력!V12)</f>
        <v/>
      </c>
      <c r="W12" s="36" t="str">
        <f>IF(급여입력!W12="","",급여입력!W12)</f>
        <v/>
      </c>
      <c r="X12" s="36" t="str">
        <f>IF(급여입력!X12="","",급여입력!X12)</f>
        <v/>
      </c>
      <c r="Y12" s="36" t="str">
        <f>IF(급여입력!Y12="","",급여입력!Y12)</f>
        <v/>
      </c>
      <c r="Z12" s="36" t="str">
        <f>IF(급여입력!Z12="","",급여입력!Z12)</f>
        <v>식대</v>
      </c>
      <c r="AA12" s="36" t="str">
        <f>IF(급여입력!AA12="","",급여입력!AA12)</f>
        <v>교통비</v>
      </c>
      <c r="AB12" s="36" t="str">
        <f>IF(급여입력!AB12="","",급여입력!AB12)</f>
        <v>복지후생</v>
      </c>
      <c r="AC12" s="36" t="str">
        <f>IF(급여입력!AC12="","",급여입력!AC12)</f>
        <v>기타</v>
      </c>
      <c r="AD12" s="36" t="str">
        <f>IF(급여입력!AD12="","",급여입력!AD12)</f>
        <v/>
      </c>
      <c r="AE12" s="36" t="str">
        <f>IF(급여입력!AE12="","",급여입력!AE12)</f>
        <v/>
      </c>
      <c r="AF12" s="36" t="str">
        <f>IF(급여입력!AF12="","",급여입력!AF12)</f>
        <v/>
      </c>
      <c r="AG12" s="36" t="str">
        <f>IF(급여입력!AG12="","",급여입력!AG12)</f>
        <v/>
      </c>
      <c r="AH12" s="36" t="str">
        <f>IF(급여입력!AH12="","",급여입력!AH12)</f>
        <v/>
      </c>
      <c r="AI12" s="36" t="str">
        <f>IF(급여입력!AI12="","",급여입력!AI12)</f>
        <v/>
      </c>
      <c r="AJ12" s="36" t="str">
        <f>IF(급여입력!AJ12="","",급여입력!AJ12)</f>
        <v/>
      </c>
      <c r="AK12" s="36" t="str">
        <f>IF(급여입력!AK12="","",급여입력!AK12)</f>
        <v/>
      </c>
      <c r="AL12" s="36" t="str">
        <f>IF(급여입력!AL12="","",급여입력!AL12)</f>
        <v/>
      </c>
      <c r="AM12" s="36" t="str">
        <f>IF(급여입력!AM12="","",급여입력!AM12)</f>
        <v/>
      </c>
      <c r="AN12" s="36" t="str">
        <f>IF(급여입력!AN12="","",급여입력!AN12)</f>
        <v/>
      </c>
      <c r="AO12" s="36" t="str">
        <f>IF(급여입력!AO12="","",급여입력!AO12)</f>
        <v/>
      </c>
      <c r="AP12" s="36" t="str">
        <f>IF(급여입력!AP12="","",급여입력!AP12)</f>
        <v/>
      </c>
      <c r="AQ12" s="36" t="str">
        <f>IF(급여입력!AQ12="","",급여입력!AQ12)</f>
        <v/>
      </c>
      <c r="AR12" s="36" t="str">
        <f>IF(급여입력!AR12="","",급여입력!AR12)</f>
        <v/>
      </c>
      <c r="AS12" s="36" t="str">
        <f>IF(급여입력!AS12="","",급여입력!AS12)</f>
        <v/>
      </c>
      <c r="AT12" s="162"/>
      <c r="AU12" s="36" t="str">
        <f>IF(급여입력!AU12="","",급여입력!AU12)</f>
        <v>근로소득세</v>
      </c>
      <c r="AV12" s="36" t="str">
        <f>IF(급여입력!AV12="","",급여입력!AV12)</f>
        <v>지방소득세</v>
      </c>
      <c r="AW12" s="36" t="str">
        <f>IF(급여입력!AW12="","",급여입력!AW12)</f>
        <v>고용보험</v>
      </c>
      <c r="AX12" s="36" t="str">
        <f>IF(급여입력!AX12="","",급여입력!AX12)</f>
        <v>국민연금</v>
      </c>
      <c r="AY12" s="36" t="str">
        <f>IF(급여입력!AY12="","",급여입력!AY12)</f>
        <v>장기요양</v>
      </c>
      <c r="AZ12" s="36" t="str">
        <f>IF(급여입력!AZ12="","",급여입력!AZ12)</f>
        <v>건강보험</v>
      </c>
      <c r="BA12" s="36" t="str">
        <f>IF(급여입력!BA12="","",급여입력!BA12)</f>
        <v>기타</v>
      </c>
      <c r="BB12" s="36" t="str">
        <f>IF(급여입력!BB12="","",급여입력!BB12)</f>
        <v>연말정산</v>
      </c>
      <c r="BC12" s="36" t="str">
        <f>IF(급여입력!BC12="","",급여입력!BC12)</f>
        <v/>
      </c>
      <c r="BD12" s="36" t="str">
        <f>IF(급여입력!BD12="","",급여입력!BD12)</f>
        <v/>
      </c>
      <c r="BE12" s="36" t="str">
        <f>IF(급여입력!BE12="","",급여입력!BE12)</f>
        <v/>
      </c>
      <c r="BF12" s="36" t="str">
        <f>IF(급여입력!BF12="","",급여입력!BF12)</f>
        <v/>
      </c>
      <c r="BG12" s="36" t="str">
        <f>IF(급여입력!BG12="","",급여입력!BG12)</f>
        <v/>
      </c>
      <c r="BH12" s="36" t="str">
        <f>IF(급여입력!BH12="","",급여입력!BH12)</f>
        <v/>
      </c>
      <c r="BI12" s="36" t="str">
        <f>IF(급여입력!BI12="","",급여입력!BI12)</f>
        <v/>
      </c>
      <c r="BJ12" s="36" t="str">
        <f>IF(급여입력!BJ12="","",급여입력!BJ12)</f>
        <v/>
      </c>
      <c r="BK12" s="36" t="str">
        <f>IF(급여입력!BK12="","",급여입력!BK12)</f>
        <v/>
      </c>
      <c r="BL12" s="36" t="str">
        <f>IF(급여입력!BL12="","",급여입력!BL12)</f>
        <v/>
      </c>
      <c r="BM12" s="36" t="str">
        <f>IF(급여입력!BM12="","",급여입력!BM12)</f>
        <v/>
      </c>
      <c r="BN12" s="36" t="str">
        <f>IF(급여입력!BN12="","",급여입력!BN12)</f>
        <v/>
      </c>
      <c r="BO12" s="162"/>
      <c r="BP12" s="164"/>
    </row>
    <row r="13" spans="2:68" ht="20.100000000000001" customHeight="1">
      <c r="B13" s="74">
        <f>급여입력!B13</f>
        <v>1</v>
      </c>
      <c r="C13" s="75" t="str">
        <f>급여입력!C13</f>
        <v>김○○</v>
      </c>
      <c r="D13" s="75" t="str">
        <f>급여입력!D13</f>
        <v>경리부</v>
      </c>
      <c r="E13" s="75" t="str">
        <f>급여입력!E13</f>
        <v>사장</v>
      </c>
      <c r="F13" s="76">
        <f>급여입력!F13</f>
        <v>7000000</v>
      </c>
      <c r="G13" s="76">
        <f>급여입력!G13</f>
        <v>0</v>
      </c>
      <c r="H13" s="76">
        <f>급여입력!H13</f>
        <v>0</v>
      </c>
      <c r="I13" s="76">
        <f>급여입력!I13</f>
        <v>0</v>
      </c>
      <c r="J13" s="76">
        <f>급여입력!J13</f>
        <v>0</v>
      </c>
      <c r="K13" s="76">
        <f>급여입력!K13</f>
        <v>0</v>
      </c>
      <c r="L13" s="76">
        <f>급여입력!L13</f>
        <v>0</v>
      </c>
      <c r="M13" s="76">
        <f>급여입력!M13</f>
        <v>0</v>
      </c>
      <c r="N13" s="76">
        <f>급여입력!N13</f>
        <v>0</v>
      </c>
      <c r="O13" s="76">
        <f>급여입력!O13</f>
        <v>0</v>
      </c>
      <c r="P13" s="76">
        <f>급여입력!P13</f>
        <v>0</v>
      </c>
      <c r="Q13" s="76">
        <f>급여입력!Q13</f>
        <v>0</v>
      </c>
      <c r="R13" s="76">
        <f>급여입력!R13</f>
        <v>0</v>
      </c>
      <c r="S13" s="76">
        <f>급여입력!S13</f>
        <v>0</v>
      </c>
      <c r="T13" s="76">
        <f>급여입력!T13</f>
        <v>0</v>
      </c>
      <c r="U13" s="76">
        <f>급여입력!U13</f>
        <v>0</v>
      </c>
      <c r="V13" s="76">
        <f>급여입력!V13</f>
        <v>0</v>
      </c>
      <c r="W13" s="76">
        <f>급여입력!W13</f>
        <v>0</v>
      </c>
      <c r="X13" s="76">
        <f>급여입력!X13</f>
        <v>0</v>
      </c>
      <c r="Y13" s="76">
        <f>급여입력!Y13</f>
        <v>0</v>
      </c>
      <c r="Z13" s="76">
        <f>급여입력!Z13</f>
        <v>0</v>
      </c>
      <c r="AA13" s="76">
        <f>급여입력!AA13</f>
        <v>0</v>
      </c>
      <c r="AB13" s="76">
        <f>급여입력!AB13</f>
        <v>0</v>
      </c>
      <c r="AC13" s="76">
        <f>급여입력!AC13</f>
        <v>0</v>
      </c>
      <c r="AD13" s="76">
        <f>급여입력!AD13</f>
        <v>0</v>
      </c>
      <c r="AE13" s="76">
        <f>급여입력!AE13</f>
        <v>0</v>
      </c>
      <c r="AF13" s="76">
        <f>급여입력!AF13</f>
        <v>0</v>
      </c>
      <c r="AG13" s="76">
        <f>급여입력!AG13</f>
        <v>0</v>
      </c>
      <c r="AH13" s="76">
        <f>급여입력!AH13</f>
        <v>0</v>
      </c>
      <c r="AI13" s="76">
        <f>급여입력!AI13</f>
        <v>0</v>
      </c>
      <c r="AJ13" s="76">
        <f>급여입력!AJ13</f>
        <v>0</v>
      </c>
      <c r="AK13" s="76">
        <f>급여입력!AK13</f>
        <v>0</v>
      </c>
      <c r="AL13" s="76">
        <f>급여입력!AL13</f>
        <v>0</v>
      </c>
      <c r="AM13" s="76">
        <f>급여입력!AM13</f>
        <v>0</v>
      </c>
      <c r="AN13" s="76">
        <f>급여입력!AN13</f>
        <v>0</v>
      </c>
      <c r="AO13" s="76">
        <f>급여입력!AO13</f>
        <v>0</v>
      </c>
      <c r="AP13" s="76">
        <f>급여입력!AP13</f>
        <v>0</v>
      </c>
      <c r="AQ13" s="76">
        <f>급여입력!AQ13</f>
        <v>0</v>
      </c>
      <c r="AR13" s="76">
        <f>급여입력!AR13</f>
        <v>0</v>
      </c>
      <c r="AS13" s="76">
        <f>급여입력!AS13</f>
        <v>0</v>
      </c>
      <c r="AT13" s="76">
        <f>급여입력!AT13</f>
        <v>7000000</v>
      </c>
      <c r="AU13" s="76">
        <f>급여입력!AU13</f>
        <v>732700</v>
      </c>
      <c r="AV13" s="76">
        <f>급여입력!AV13</f>
        <v>73270</v>
      </c>
      <c r="AW13" s="76" t="str">
        <f>급여입력!AW13</f>
        <v/>
      </c>
      <c r="AX13" s="76">
        <f>급여입력!AX13</f>
        <v>302570</v>
      </c>
      <c r="AY13" s="76">
        <f>급여입력!AY13</f>
        <v>33060</v>
      </c>
      <c r="AZ13" s="76">
        <f>급여입력!AZ13</f>
        <v>251650</v>
      </c>
      <c r="BA13" s="76">
        <f>급여입력!BA13</f>
        <v>0</v>
      </c>
      <c r="BB13" s="76">
        <f>급여입력!BB13</f>
        <v>0</v>
      </c>
      <c r="BC13" s="76">
        <f>급여입력!BC13</f>
        <v>0</v>
      </c>
      <c r="BD13" s="76">
        <f>급여입력!BD13</f>
        <v>0</v>
      </c>
      <c r="BE13" s="76">
        <f>급여입력!BE13</f>
        <v>0</v>
      </c>
      <c r="BF13" s="76">
        <f>급여입력!BF13</f>
        <v>0</v>
      </c>
      <c r="BG13" s="76">
        <f>급여입력!BG13</f>
        <v>0</v>
      </c>
      <c r="BH13" s="76">
        <f>급여입력!BH13</f>
        <v>0</v>
      </c>
      <c r="BI13" s="76">
        <f>급여입력!BI13</f>
        <v>0</v>
      </c>
      <c r="BJ13" s="76">
        <f>급여입력!BJ13</f>
        <v>0</v>
      </c>
      <c r="BK13" s="76">
        <f>급여입력!BK13</f>
        <v>0</v>
      </c>
      <c r="BL13" s="76">
        <f>급여입력!BL13</f>
        <v>0</v>
      </c>
      <c r="BM13" s="76">
        <f>급여입력!BM13</f>
        <v>0</v>
      </c>
      <c r="BN13" s="76">
        <f>급여입력!BN13</f>
        <v>0</v>
      </c>
      <c r="BO13" s="76">
        <f>급여입력!BO13</f>
        <v>1393250</v>
      </c>
      <c r="BP13" s="77">
        <f>급여입력!BP13</f>
        <v>5606750</v>
      </c>
    </row>
    <row r="14" spans="2:68" ht="20.100000000000001" customHeight="1">
      <c r="B14" s="74">
        <f>급여입력!B14</f>
        <v>2</v>
      </c>
      <c r="C14" s="75" t="str">
        <f>급여입력!C14</f>
        <v>이○○</v>
      </c>
      <c r="D14" s="75" t="str">
        <f>급여입력!D14</f>
        <v>영업팀</v>
      </c>
      <c r="E14" s="75" t="str">
        <f>급여입력!E14</f>
        <v>대리</v>
      </c>
      <c r="F14" s="76">
        <f>급여입력!F14</f>
        <v>3500000</v>
      </c>
      <c r="G14" s="76">
        <f>급여입력!G14</f>
        <v>0</v>
      </c>
      <c r="H14" s="76">
        <f>급여입력!H14</f>
        <v>0</v>
      </c>
      <c r="I14" s="76">
        <f>급여입력!I14</f>
        <v>0</v>
      </c>
      <c r="J14" s="76">
        <f>급여입력!J14</f>
        <v>0</v>
      </c>
      <c r="K14" s="76">
        <f>급여입력!K14</f>
        <v>0</v>
      </c>
      <c r="L14" s="76">
        <f>급여입력!L14</f>
        <v>0</v>
      </c>
      <c r="M14" s="76">
        <f>급여입력!M14</f>
        <v>0</v>
      </c>
      <c r="N14" s="76">
        <f>급여입력!N14</f>
        <v>0</v>
      </c>
      <c r="O14" s="76">
        <f>급여입력!O14</f>
        <v>0</v>
      </c>
      <c r="P14" s="76">
        <f>급여입력!P14</f>
        <v>0</v>
      </c>
      <c r="Q14" s="76">
        <f>급여입력!Q14</f>
        <v>0</v>
      </c>
      <c r="R14" s="76">
        <f>급여입력!R14</f>
        <v>0</v>
      </c>
      <c r="S14" s="76">
        <f>급여입력!S14</f>
        <v>0</v>
      </c>
      <c r="T14" s="76">
        <f>급여입력!T14</f>
        <v>0</v>
      </c>
      <c r="U14" s="76">
        <f>급여입력!U14</f>
        <v>0</v>
      </c>
      <c r="V14" s="76">
        <f>급여입력!V14</f>
        <v>0</v>
      </c>
      <c r="W14" s="76">
        <f>급여입력!W14</f>
        <v>0</v>
      </c>
      <c r="X14" s="76">
        <f>급여입력!X14</f>
        <v>0</v>
      </c>
      <c r="Y14" s="76">
        <f>급여입력!Y14</f>
        <v>0</v>
      </c>
      <c r="Z14" s="76">
        <f>급여입력!Z14</f>
        <v>0</v>
      </c>
      <c r="AA14" s="76">
        <f>급여입력!AA14</f>
        <v>0</v>
      </c>
      <c r="AB14" s="76">
        <f>급여입력!AB14</f>
        <v>0</v>
      </c>
      <c r="AC14" s="76">
        <f>급여입력!AC14</f>
        <v>0</v>
      </c>
      <c r="AD14" s="76">
        <f>급여입력!AD14</f>
        <v>0</v>
      </c>
      <c r="AE14" s="76">
        <f>급여입력!AE14</f>
        <v>0</v>
      </c>
      <c r="AF14" s="76">
        <f>급여입력!AF14</f>
        <v>0</v>
      </c>
      <c r="AG14" s="76">
        <f>급여입력!AG14</f>
        <v>0</v>
      </c>
      <c r="AH14" s="76">
        <f>급여입력!AH14</f>
        <v>0</v>
      </c>
      <c r="AI14" s="76">
        <f>급여입력!AI14</f>
        <v>0</v>
      </c>
      <c r="AJ14" s="76">
        <f>급여입력!AJ14</f>
        <v>0</v>
      </c>
      <c r="AK14" s="76">
        <f>급여입력!AK14</f>
        <v>0</v>
      </c>
      <c r="AL14" s="76">
        <f>급여입력!AL14</f>
        <v>0</v>
      </c>
      <c r="AM14" s="76">
        <f>급여입력!AM14</f>
        <v>0</v>
      </c>
      <c r="AN14" s="76">
        <f>급여입력!AN14</f>
        <v>0</v>
      </c>
      <c r="AO14" s="76">
        <f>급여입력!AO14</f>
        <v>0</v>
      </c>
      <c r="AP14" s="76">
        <f>급여입력!AP14</f>
        <v>0</v>
      </c>
      <c r="AQ14" s="76">
        <f>급여입력!AQ14</f>
        <v>0</v>
      </c>
      <c r="AR14" s="76">
        <f>급여입력!AR14</f>
        <v>0</v>
      </c>
      <c r="AS14" s="76">
        <f>급여입력!AS14</f>
        <v>0</v>
      </c>
      <c r="AT14" s="76">
        <f>급여입력!AT14</f>
        <v>3500000</v>
      </c>
      <c r="AU14" s="76">
        <f>급여입력!AU14</f>
        <v>3510</v>
      </c>
      <c r="AV14" s="76">
        <f>급여입력!AV14</f>
        <v>350</v>
      </c>
      <c r="AW14" s="76">
        <f>급여입력!AW14</f>
        <v>31500</v>
      </c>
      <c r="AX14" s="76">
        <f>급여입력!AX14</f>
        <v>166250</v>
      </c>
      <c r="AY14" s="76">
        <f>급여입력!AY14</f>
        <v>16530</v>
      </c>
      <c r="AZ14" s="76">
        <f>급여입력!AZ14</f>
        <v>125820</v>
      </c>
      <c r="BA14" s="76">
        <f>급여입력!BA14</f>
        <v>0</v>
      </c>
      <c r="BB14" s="76">
        <f>급여입력!BB14</f>
        <v>0</v>
      </c>
      <c r="BC14" s="76">
        <f>급여입력!BC14</f>
        <v>0</v>
      </c>
      <c r="BD14" s="76">
        <f>급여입력!BD14</f>
        <v>0</v>
      </c>
      <c r="BE14" s="76">
        <f>급여입력!BE14</f>
        <v>0</v>
      </c>
      <c r="BF14" s="76">
        <f>급여입력!BF14</f>
        <v>0</v>
      </c>
      <c r="BG14" s="76">
        <f>급여입력!BG14</f>
        <v>0</v>
      </c>
      <c r="BH14" s="76">
        <f>급여입력!BH14</f>
        <v>0</v>
      </c>
      <c r="BI14" s="76">
        <f>급여입력!BI14</f>
        <v>0</v>
      </c>
      <c r="BJ14" s="76">
        <f>급여입력!BJ14</f>
        <v>0</v>
      </c>
      <c r="BK14" s="76">
        <f>급여입력!BK14</f>
        <v>0</v>
      </c>
      <c r="BL14" s="76">
        <f>급여입력!BL14</f>
        <v>0</v>
      </c>
      <c r="BM14" s="76">
        <f>급여입력!BM14</f>
        <v>0</v>
      </c>
      <c r="BN14" s="76">
        <f>급여입력!BN14</f>
        <v>0</v>
      </c>
      <c r="BO14" s="76">
        <f>급여입력!BO14</f>
        <v>343960</v>
      </c>
      <c r="BP14" s="77">
        <f>급여입력!BP14</f>
        <v>3156040</v>
      </c>
    </row>
    <row r="15" spans="2:68" ht="20.100000000000001" hidden="1" customHeight="1">
      <c r="B15" s="74" t="str">
        <f>급여입력!B15</f>
        <v/>
      </c>
      <c r="C15" s="75">
        <f>급여입력!C15</f>
        <v>0</v>
      </c>
      <c r="D15" s="75" t="str">
        <f>급여입력!D15</f>
        <v/>
      </c>
      <c r="E15" s="75" t="str">
        <f>급여입력!E15</f>
        <v/>
      </c>
      <c r="F15" s="76">
        <f>급여입력!F15</f>
        <v>0</v>
      </c>
      <c r="G15" s="76">
        <f>급여입력!G15</f>
        <v>0</v>
      </c>
      <c r="H15" s="76">
        <f>급여입력!H15</f>
        <v>0</v>
      </c>
      <c r="I15" s="76">
        <f>급여입력!I15</f>
        <v>0</v>
      </c>
      <c r="J15" s="76">
        <f>급여입력!J15</f>
        <v>0</v>
      </c>
      <c r="K15" s="76">
        <f>급여입력!K15</f>
        <v>0</v>
      </c>
      <c r="L15" s="76">
        <f>급여입력!L15</f>
        <v>0</v>
      </c>
      <c r="M15" s="76">
        <f>급여입력!M15</f>
        <v>0</v>
      </c>
      <c r="N15" s="76">
        <f>급여입력!N15</f>
        <v>0</v>
      </c>
      <c r="O15" s="76">
        <f>급여입력!O15</f>
        <v>0</v>
      </c>
      <c r="P15" s="76">
        <f>급여입력!P15</f>
        <v>0</v>
      </c>
      <c r="Q15" s="76">
        <f>급여입력!Q15</f>
        <v>0</v>
      </c>
      <c r="R15" s="76">
        <f>급여입력!R15</f>
        <v>0</v>
      </c>
      <c r="S15" s="76">
        <f>급여입력!S15</f>
        <v>0</v>
      </c>
      <c r="T15" s="76">
        <f>급여입력!T15</f>
        <v>0</v>
      </c>
      <c r="U15" s="76">
        <f>급여입력!U15</f>
        <v>0</v>
      </c>
      <c r="V15" s="76">
        <f>급여입력!V15</f>
        <v>0</v>
      </c>
      <c r="W15" s="76">
        <f>급여입력!W15</f>
        <v>0</v>
      </c>
      <c r="X15" s="76">
        <f>급여입력!X15</f>
        <v>0</v>
      </c>
      <c r="Y15" s="76">
        <f>급여입력!Y15</f>
        <v>0</v>
      </c>
      <c r="Z15" s="76">
        <f>급여입력!Z15</f>
        <v>0</v>
      </c>
      <c r="AA15" s="76">
        <f>급여입력!AA15</f>
        <v>0</v>
      </c>
      <c r="AB15" s="76">
        <f>급여입력!AB15</f>
        <v>0</v>
      </c>
      <c r="AC15" s="76">
        <f>급여입력!AC15</f>
        <v>0</v>
      </c>
      <c r="AD15" s="76">
        <f>급여입력!AD15</f>
        <v>0</v>
      </c>
      <c r="AE15" s="76">
        <f>급여입력!AE15</f>
        <v>0</v>
      </c>
      <c r="AF15" s="76">
        <f>급여입력!AF15</f>
        <v>0</v>
      </c>
      <c r="AG15" s="76">
        <f>급여입력!AG15</f>
        <v>0</v>
      </c>
      <c r="AH15" s="76">
        <f>급여입력!AH15</f>
        <v>0</v>
      </c>
      <c r="AI15" s="76">
        <f>급여입력!AI15</f>
        <v>0</v>
      </c>
      <c r="AJ15" s="76">
        <f>급여입력!AJ15</f>
        <v>0</v>
      </c>
      <c r="AK15" s="76">
        <f>급여입력!AK15</f>
        <v>0</v>
      </c>
      <c r="AL15" s="76">
        <f>급여입력!AL15</f>
        <v>0</v>
      </c>
      <c r="AM15" s="76">
        <f>급여입력!AM15</f>
        <v>0</v>
      </c>
      <c r="AN15" s="76">
        <f>급여입력!AN15</f>
        <v>0</v>
      </c>
      <c r="AO15" s="76">
        <f>급여입력!AO15</f>
        <v>0</v>
      </c>
      <c r="AP15" s="76">
        <f>급여입력!AP15</f>
        <v>0</v>
      </c>
      <c r="AQ15" s="76">
        <f>급여입력!AQ15</f>
        <v>0</v>
      </c>
      <c r="AR15" s="76">
        <f>급여입력!AR15</f>
        <v>0</v>
      </c>
      <c r="AS15" s="76">
        <f>급여입력!AS15</f>
        <v>0</v>
      </c>
      <c r="AT15" s="76">
        <f>급여입력!AT15</f>
        <v>0</v>
      </c>
      <c r="AU15" s="76">
        <f>급여입력!AU15</f>
        <v>0</v>
      </c>
      <c r="AV15" s="76">
        <f>급여입력!AV15</f>
        <v>0</v>
      </c>
      <c r="AW15" s="76" t="str">
        <f>급여입력!AW15</f>
        <v/>
      </c>
      <c r="AX15" s="76" t="str">
        <f>급여입력!AX15</f>
        <v/>
      </c>
      <c r="AY15" s="76" t="str">
        <f>급여입력!AY15</f>
        <v/>
      </c>
      <c r="AZ15" s="76" t="str">
        <f>급여입력!AZ15</f>
        <v/>
      </c>
      <c r="BA15" s="76">
        <f>급여입력!BA15</f>
        <v>0</v>
      </c>
      <c r="BB15" s="76">
        <f>급여입력!BB15</f>
        <v>0</v>
      </c>
      <c r="BC15" s="76">
        <f>급여입력!BC15</f>
        <v>0</v>
      </c>
      <c r="BD15" s="76">
        <f>급여입력!BD15</f>
        <v>0</v>
      </c>
      <c r="BE15" s="76">
        <f>급여입력!BE15</f>
        <v>0</v>
      </c>
      <c r="BF15" s="76">
        <f>급여입력!BF15</f>
        <v>0</v>
      </c>
      <c r="BG15" s="76">
        <f>급여입력!BG15</f>
        <v>0</v>
      </c>
      <c r="BH15" s="76">
        <f>급여입력!BH15</f>
        <v>0</v>
      </c>
      <c r="BI15" s="76">
        <f>급여입력!BI15</f>
        <v>0</v>
      </c>
      <c r="BJ15" s="76">
        <f>급여입력!BJ15</f>
        <v>0</v>
      </c>
      <c r="BK15" s="76">
        <f>급여입력!BK15</f>
        <v>0</v>
      </c>
      <c r="BL15" s="76">
        <f>급여입력!BL15</f>
        <v>0</v>
      </c>
      <c r="BM15" s="76">
        <f>급여입력!BM15</f>
        <v>0</v>
      </c>
      <c r="BN15" s="76">
        <f>급여입력!BN15</f>
        <v>0</v>
      </c>
      <c r="BO15" s="76">
        <f>급여입력!BO15</f>
        <v>0</v>
      </c>
      <c r="BP15" s="77">
        <f>급여입력!BP15</f>
        <v>0</v>
      </c>
    </row>
    <row r="16" spans="2:68" ht="20.100000000000001" hidden="1" customHeight="1">
      <c r="B16" s="74" t="str">
        <f>급여입력!B16</f>
        <v/>
      </c>
      <c r="C16" s="75">
        <f>급여입력!C16</f>
        <v>0</v>
      </c>
      <c r="D16" s="75" t="str">
        <f>급여입력!D16</f>
        <v/>
      </c>
      <c r="E16" s="75" t="str">
        <f>급여입력!E16</f>
        <v/>
      </c>
      <c r="F16" s="76">
        <f>급여입력!F16</f>
        <v>0</v>
      </c>
      <c r="G16" s="76">
        <f>급여입력!G16</f>
        <v>0</v>
      </c>
      <c r="H16" s="76">
        <f>급여입력!H16</f>
        <v>0</v>
      </c>
      <c r="I16" s="76">
        <f>급여입력!I16</f>
        <v>0</v>
      </c>
      <c r="J16" s="76">
        <f>급여입력!J16</f>
        <v>0</v>
      </c>
      <c r="K16" s="76">
        <f>급여입력!K16</f>
        <v>0</v>
      </c>
      <c r="L16" s="76">
        <f>급여입력!L16</f>
        <v>0</v>
      </c>
      <c r="M16" s="76">
        <f>급여입력!M16</f>
        <v>0</v>
      </c>
      <c r="N16" s="76">
        <f>급여입력!N16</f>
        <v>0</v>
      </c>
      <c r="O16" s="76">
        <f>급여입력!O16</f>
        <v>0</v>
      </c>
      <c r="P16" s="76">
        <f>급여입력!P16</f>
        <v>0</v>
      </c>
      <c r="Q16" s="76">
        <f>급여입력!Q16</f>
        <v>0</v>
      </c>
      <c r="R16" s="76">
        <f>급여입력!R16</f>
        <v>0</v>
      </c>
      <c r="S16" s="76">
        <f>급여입력!S16</f>
        <v>0</v>
      </c>
      <c r="T16" s="76">
        <f>급여입력!T16</f>
        <v>0</v>
      </c>
      <c r="U16" s="76">
        <f>급여입력!U16</f>
        <v>0</v>
      </c>
      <c r="V16" s="76">
        <f>급여입력!V16</f>
        <v>0</v>
      </c>
      <c r="W16" s="76">
        <f>급여입력!W16</f>
        <v>0</v>
      </c>
      <c r="X16" s="76">
        <f>급여입력!X16</f>
        <v>0</v>
      </c>
      <c r="Y16" s="76">
        <f>급여입력!Y16</f>
        <v>0</v>
      </c>
      <c r="Z16" s="76">
        <f>급여입력!Z16</f>
        <v>0</v>
      </c>
      <c r="AA16" s="76">
        <f>급여입력!AA16</f>
        <v>0</v>
      </c>
      <c r="AB16" s="76">
        <f>급여입력!AB16</f>
        <v>0</v>
      </c>
      <c r="AC16" s="76">
        <f>급여입력!AC16</f>
        <v>0</v>
      </c>
      <c r="AD16" s="76">
        <f>급여입력!AD16</f>
        <v>0</v>
      </c>
      <c r="AE16" s="76">
        <f>급여입력!AE16</f>
        <v>0</v>
      </c>
      <c r="AF16" s="76">
        <f>급여입력!AF16</f>
        <v>0</v>
      </c>
      <c r="AG16" s="76">
        <f>급여입력!AG16</f>
        <v>0</v>
      </c>
      <c r="AH16" s="76">
        <f>급여입력!AH16</f>
        <v>0</v>
      </c>
      <c r="AI16" s="76">
        <f>급여입력!AI16</f>
        <v>0</v>
      </c>
      <c r="AJ16" s="76">
        <f>급여입력!AJ16</f>
        <v>0</v>
      </c>
      <c r="AK16" s="76">
        <f>급여입력!AK16</f>
        <v>0</v>
      </c>
      <c r="AL16" s="76">
        <f>급여입력!AL16</f>
        <v>0</v>
      </c>
      <c r="AM16" s="76">
        <f>급여입력!AM16</f>
        <v>0</v>
      </c>
      <c r="AN16" s="76">
        <f>급여입력!AN16</f>
        <v>0</v>
      </c>
      <c r="AO16" s="76">
        <f>급여입력!AO16</f>
        <v>0</v>
      </c>
      <c r="AP16" s="76">
        <f>급여입력!AP16</f>
        <v>0</v>
      </c>
      <c r="AQ16" s="76">
        <f>급여입력!AQ16</f>
        <v>0</v>
      </c>
      <c r="AR16" s="76">
        <f>급여입력!AR16</f>
        <v>0</v>
      </c>
      <c r="AS16" s="76">
        <f>급여입력!AS16</f>
        <v>0</v>
      </c>
      <c r="AT16" s="76">
        <f>급여입력!AT16</f>
        <v>0</v>
      </c>
      <c r="AU16" s="76">
        <f>급여입력!AU16</f>
        <v>0</v>
      </c>
      <c r="AV16" s="76">
        <f>급여입력!AV16</f>
        <v>0</v>
      </c>
      <c r="AW16" s="76" t="str">
        <f>급여입력!AW16</f>
        <v/>
      </c>
      <c r="AX16" s="76" t="str">
        <f>급여입력!AX16</f>
        <v/>
      </c>
      <c r="AY16" s="76" t="str">
        <f>급여입력!AY16</f>
        <v/>
      </c>
      <c r="AZ16" s="76" t="str">
        <f>급여입력!AZ16</f>
        <v/>
      </c>
      <c r="BA16" s="76">
        <f>급여입력!BA16</f>
        <v>0</v>
      </c>
      <c r="BB16" s="76">
        <f>급여입력!BB16</f>
        <v>0</v>
      </c>
      <c r="BC16" s="76">
        <f>급여입력!BC16</f>
        <v>0</v>
      </c>
      <c r="BD16" s="76">
        <f>급여입력!BD16</f>
        <v>0</v>
      </c>
      <c r="BE16" s="76">
        <f>급여입력!BE16</f>
        <v>0</v>
      </c>
      <c r="BF16" s="76">
        <f>급여입력!BF16</f>
        <v>0</v>
      </c>
      <c r="BG16" s="76">
        <f>급여입력!BG16</f>
        <v>0</v>
      </c>
      <c r="BH16" s="76">
        <f>급여입력!BH16</f>
        <v>0</v>
      </c>
      <c r="BI16" s="76">
        <f>급여입력!BI16</f>
        <v>0</v>
      </c>
      <c r="BJ16" s="76">
        <f>급여입력!BJ16</f>
        <v>0</v>
      </c>
      <c r="BK16" s="76">
        <f>급여입력!BK16</f>
        <v>0</v>
      </c>
      <c r="BL16" s="76">
        <f>급여입력!BL16</f>
        <v>0</v>
      </c>
      <c r="BM16" s="76">
        <f>급여입력!BM16</f>
        <v>0</v>
      </c>
      <c r="BN16" s="76">
        <f>급여입력!BN16</f>
        <v>0</v>
      </c>
      <c r="BO16" s="76">
        <f>급여입력!BO16</f>
        <v>0</v>
      </c>
      <c r="BP16" s="77">
        <f>급여입력!BP16</f>
        <v>0</v>
      </c>
    </row>
    <row r="17" spans="2:68" ht="20.100000000000001" hidden="1" customHeight="1">
      <c r="B17" s="74" t="str">
        <f>급여입력!B17</f>
        <v/>
      </c>
      <c r="C17" s="75">
        <f>급여입력!C17</f>
        <v>0</v>
      </c>
      <c r="D17" s="75" t="str">
        <f>급여입력!D17</f>
        <v/>
      </c>
      <c r="E17" s="75" t="str">
        <f>급여입력!E17</f>
        <v/>
      </c>
      <c r="F17" s="76">
        <f>급여입력!F17</f>
        <v>0</v>
      </c>
      <c r="G17" s="76">
        <f>급여입력!G17</f>
        <v>0</v>
      </c>
      <c r="H17" s="76">
        <f>급여입력!H17</f>
        <v>0</v>
      </c>
      <c r="I17" s="76">
        <f>급여입력!I17</f>
        <v>0</v>
      </c>
      <c r="J17" s="76">
        <f>급여입력!J17</f>
        <v>0</v>
      </c>
      <c r="K17" s="76">
        <f>급여입력!K17</f>
        <v>0</v>
      </c>
      <c r="L17" s="76">
        <f>급여입력!L17</f>
        <v>0</v>
      </c>
      <c r="M17" s="76">
        <f>급여입력!M17</f>
        <v>0</v>
      </c>
      <c r="N17" s="76">
        <f>급여입력!N17</f>
        <v>0</v>
      </c>
      <c r="O17" s="76">
        <f>급여입력!O17</f>
        <v>0</v>
      </c>
      <c r="P17" s="76">
        <f>급여입력!P17</f>
        <v>0</v>
      </c>
      <c r="Q17" s="76">
        <f>급여입력!Q17</f>
        <v>0</v>
      </c>
      <c r="R17" s="76">
        <f>급여입력!R17</f>
        <v>0</v>
      </c>
      <c r="S17" s="76">
        <f>급여입력!S17</f>
        <v>0</v>
      </c>
      <c r="T17" s="76">
        <f>급여입력!T17</f>
        <v>0</v>
      </c>
      <c r="U17" s="76">
        <f>급여입력!U17</f>
        <v>0</v>
      </c>
      <c r="V17" s="76">
        <f>급여입력!V17</f>
        <v>0</v>
      </c>
      <c r="W17" s="76">
        <f>급여입력!W17</f>
        <v>0</v>
      </c>
      <c r="X17" s="76">
        <f>급여입력!X17</f>
        <v>0</v>
      </c>
      <c r="Y17" s="76">
        <f>급여입력!Y17</f>
        <v>0</v>
      </c>
      <c r="Z17" s="76">
        <f>급여입력!Z17</f>
        <v>0</v>
      </c>
      <c r="AA17" s="76">
        <f>급여입력!AA17</f>
        <v>0</v>
      </c>
      <c r="AB17" s="76">
        <f>급여입력!AB17</f>
        <v>0</v>
      </c>
      <c r="AC17" s="76">
        <f>급여입력!AC17</f>
        <v>0</v>
      </c>
      <c r="AD17" s="76">
        <f>급여입력!AD17</f>
        <v>0</v>
      </c>
      <c r="AE17" s="76">
        <f>급여입력!AE17</f>
        <v>0</v>
      </c>
      <c r="AF17" s="76">
        <f>급여입력!AF17</f>
        <v>0</v>
      </c>
      <c r="AG17" s="76">
        <f>급여입력!AG17</f>
        <v>0</v>
      </c>
      <c r="AH17" s="76">
        <f>급여입력!AH17</f>
        <v>0</v>
      </c>
      <c r="AI17" s="76">
        <f>급여입력!AI17</f>
        <v>0</v>
      </c>
      <c r="AJ17" s="76">
        <f>급여입력!AJ17</f>
        <v>0</v>
      </c>
      <c r="AK17" s="76">
        <f>급여입력!AK17</f>
        <v>0</v>
      </c>
      <c r="AL17" s="76">
        <f>급여입력!AL17</f>
        <v>0</v>
      </c>
      <c r="AM17" s="76">
        <f>급여입력!AM17</f>
        <v>0</v>
      </c>
      <c r="AN17" s="76">
        <f>급여입력!AN17</f>
        <v>0</v>
      </c>
      <c r="AO17" s="76">
        <f>급여입력!AO17</f>
        <v>0</v>
      </c>
      <c r="AP17" s="76">
        <f>급여입력!AP17</f>
        <v>0</v>
      </c>
      <c r="AQ17" s="76">
        <f>급여입력!AQ17</f>
        <v>0</v>
      </c>
      <c r="AR17" s="76">
        <f>급여입력!AR17</f>
        <v>0</v>
      </c>
      <c r="AS17" s="76">
        <f>급여입력!AS17</f>
        <v>0</v>
      </c>
      <c r="AT17" s="76">
        <f>급여입력!AT17</f>
        <v>0</v>
      </c>
      <c r="AU17" s="76">
        <f>급여입력!AU17</f>
        <v>0</v>
      </c>
      <c r="AV17" s="76">
        <f>급여입력!AV17</f>
        <v>0</v>
      </c>
      <c r="AW17" s="76" t="str">
        <f>급여입력!AW17</f>
        <v/>
      </c>
      <c r="AX17" s="76" t="str">
        <f>급여입력!AX17</f>
        <v/>
      </c>
      <c r="AY17" s="76" t="str">
        <f>급여입력!AY17</f>
        <v/>
      </c>
      <c r="AZ17" s="76" t="str">
        <f>급여입력!AZ17</f>
        <v/>
      </c>
      <c r="BA17" s="76">
        <f>급여입력!BA17</f>
        <v>0</v>
      </c>
      <c r="BB17" s="76">
        <f>급여입력!BB17</f>
        <v>0</v>
      </c>
      <c r="BC17" s="76">
        <f>급여입력!BC17</f>
        <v>0</v>
      </c>
      <c r="BD17" s="76">
        <f>급여입력!BD17</f>
        <v>0</v>
      </c>
      <c r="BE17" s="76">
        <f>급여입력!BE17</f>
        <v>0</v>
      </c>
      <c r="BF17" s="76">
        <f>급여입력!BF17</f>
        <v>0</v>
      </c>
      <c r="BG17" s="76">
        <f>급여입력!BG17</f>
        <v>0</v>
      </c>
      <c r="BH17" s="76">
        <f>급여입력!BH17</f>
        <v>0</v>
      </c>
      <c r="BI17" s="76">
        <f>급여입력!BI17</f>
        <v>0</v>
      </c>
      <c r="BJ17" s="76">
        <f>급여입력!BJ17</f>
        <v>0</v>
      </c>
      <c r="BK17" s="76">
        <f>급여입력!BK17</f>
        <v>0</v>
      </c>
      <c r="BL17" s="76">
        <f>급여입력!BL17</f>
        <v>0</v>
      </c>
      <c r="BM17" s="76">
        <f>급여입력!BM17</f>
        <v>0</v>
      </c>
      <c r="BN17" s="76">
        <f>급여입력!BN17</f>
        <v>0</v>
      </c>
      <c r="BO17" s="76">
        <f>급여입력!BO17</f>
        <v>0</v>
      </c>
      <c r="BP17" s="77">
        <f>급여입력!BP17</f>
        <v>0</v>
      </c>
    </row>
    <row r="18" spans="2:68" ht="20.100000000000001" hidden="1" customHeight="1">
      <c r="B18" s="74" t="str">
        <f>급여입력!B18</f>
        <v/>
      </c>
      <c r="C18" s="75">
        <f>급여입력!C18</f>
        <v>0</v>
      </c>
      <c r="D18" s="75" t="str">
        <f>급여입력!D18</f>
        <v/>
      </c>
      <c r="E18" s="75" t="str">
        <f>급여입력!E18</f>
        <v/>
      </c>
      <c r="F18" s="76">
        <f>급여입력!F18</f>
        <v>0</v>
      </c>
      <c r="G18" s="76">
        <f>급여입력!G18</f>
        <v>0</v>
      </c>
      <c r="H18" s="76">
        <f>급여입력!H18</f>
        <v>0</v>
      </c>
      <c r="I18" s="76">
        <f>급여입력!I18</f>
        <v>0</v>
      </c>
      <c r="J18" s="76">
        <f>급여입력!J18</f>
        <v>0</v>
      </c>
      <c r="K18" s="76">
        <f>급여입력!K18</f>
        <v>0</v>
      </c>
      <c r="L18" s="76">
        <f>급여입력!L18</f>
        <v>0</v>
      </c>
      <c r="M18" s="76">
        <f>급여입력!M18</f>
        <v>0</v>
      </c>
      <c r="N18" s="76">
        <f>급여입력!N18</f>
        <v>0</v>
      </c>
      <c r="O18" s="76">
        <f>급여입력!O18</f>
        <v>0</v>
      </c>
      <c r="P18" s="76">
        <f>급여입력!P18</f>
        <v>0</v>
      </c>
      <c r="Q18" s="76">
        <f>급여입력!Q18</f>
        <v>0</v>
      </c>
      <c r="R18" s="76">
        <f>급여입력!R18</f>
        <v>0</v>
      </c>
      <c r="S18" s="76">
        <f>급여입력!S18</f>
        <v>0</v>
      </c>
      <c r="T18" s="76">
        <f>급여입력!T18</f>
        <v>0</v>
      </c>
      <c r="U18" s="76">
        <f>급여입력!U18</f>
        <v>0</v>
      </c>
      <c r="V18" s="76">
        <f>급여입력!V18</f>
        <v>0</v>
      </c>
      <c r="W18" s="76">
        <f>급여입력!W18</f>
        <v>0</v>
      </c>
      <c r="X18" s="76">
        <f>급여입력!X18</f>
        <v>0</v>
      </c>
      <c r="Y18" s="76">
        <f>급여입력!Y18</f>
        <v>0</v>
      </c>
      <c r="Z18" s="76">
        <f>급여입력!Z18</f>
        <v>0</v>
      </c>
      <c r="AA18" s="76">
        <f>급여입력!AA18</f>
        <v>0</v>
      </c>
      <c r="AB18" s="76">
        <f>급여입력!AB18</f>
        <v>0</v>
      </c>
      <c r="AC18" s="76">
        <f>급여입력!AC18</f>
        <v>0</v>
      </c>
      <c r="AD18" s="76">
        <f>급여입력!AD18</f>
        <v>0</v>
      </c>
      <c r="AE18" s="76">
        <f>급여입력!AE18</f>
        <v>0</v>
      </c>
      <c r="AF18" s="76">
        <f>급여입력!AF18</f>
        <v>0</v>
      </c>
      <c r="AG18" s="76">
        <f>급여입력!AG18</f>
        <v>0</v>
      </c>
      <c r="AH18" s="76">
        <f>급여입력!AH18</f>
        <v>0</v>
      </c>
      <c r="AI18" s="76">
        <f>급여입력!AI18</f>
        <v>0</v>
      </c>
      <c r="AJ18" s="76">
        <f>급여입력!AJ18</f>
        <v>0</v>
      </c>
      <c r="AK18" s="76">
        <f>급여입력!AK18</f>
        <v>0</v>
      </c>
      <c r="AL18" s="76">
        <f>급여입력!AL18</f>
        <v>0</v>
      </c>
      <c r="AM18" s="76">
        <f>급여입력!AM18</f>
        <v>0</v>
      </c>
      <c r="AN18" s="76">
        <f>급여입력!AN18</f>
        <v>0</v>
      </c>
      <c r="AO18" s="76">
        <f>급여입력!AO18</f>
        <v>0</v>
      </c>
      <c r="AP18" s="76">
        <f>급여입력!AP18</f>
        <v>0</v>
      </c>
      <c r="AQ18" s="76">
        <f>급여입력!AQ18</f>
        <v>0</v>
      </c>
      <c r="AR18" s="76">
        <f>급여입력!AR18</f>
        <v>0</v>
      </c>
      <c r="AS18" s="76">
        <f>급여입력!AS18</f>
        <v>0</v>
      </c>
      <c r="AT18" s="76">
        <f>급여입력!AT18</f>
        <v>0</v>
      </c>
      <c r="AU18" s="76">
        <f>급여입력!AU18</f>
        <v>0</v>
      </c>
      <c r="AV18" s="76">
        <f>급여입력!AV18</f>
        <v>0</v>
      </c>
      <c r="AW18" s="76">
        <f>급여입력!AW18</f>
        <v>0</v>
      </c>
      <c r="AX18" s="76">
        <f>급여입력!AX18</f>
        <v>0</v>
      </c>
      <c r="AY18" s="76">
        <f>급여입력!AY18</f>
        <v>0</v>
      </c>
      <c r="AZ18" s="76">
        <f>급여입력!AZ18</f>
        <v>0</v>
      </c>
      <c r="BA18" s="76">
        <f>급여입력!BA18</f>
        <v>0</v>
      </c>
      <c r="BB18" s="76">
        <f>급여입력!BB18</f>
        <v>0</v>
      </c>
      <c r="BC18" s="76">
        <f>급여입력!BC18</f>
        <v>0</v>
      </c>
      <c r="BD18" s="76">
        <f>급여입력!BD18</f>
        <v>0</v>
      </c>
      <c r="BE18" s="76">
        <f>급여입력!BE18</f>
        <v>0</v>
      </c>
      <c r="BF18" s="76">
        <f>급여입력!BF18</f>
        <v>0</v>
      </c>
      <c r="BG18" s="76">
        <f>급여입력!BG18</f>
        <v>0</v>
      </c>
      <c r="BH18" s="76">
        <f>급여입력!BH18</f>
        <v>0</v>
      </c>
      <c r="BI18" s="76">
        <f>급여입력!BI18</f>
        <v>0</v>
      </c>
      <c r="BJ18" s="76">
        <f>급여입력!BJ18</f>
        <v>0</v>
      </c>
      <c r="BK18" s="76">
        <f>급여입력!BK18</f>
        <v>0</v>
      </c>
      <c r="BL18" s="76">
        <f>급여입력!BL18</f>
        <v>0</v>
      </c>
      <c r="BM18" s="76">
        <f>급여입력!BM18</f>
        <v>0</v>
      </c>
      <c r="BN18" s="76">
        <f>급여입력!BN18</f>
        <v>0</v>
      </c>
      <c r="BO18" s="76">
        <f>급여입력!BO18</f>
        <v>0</v>
      </c>
      <c r="BP18" s="77">
        <f>급여입력!BP18</f>
        <v>0</v>
      </c>
    </row>
    <row r="19" spans="2:68" ht="20.100000000000001" hidden="1" customHeight="1">
      <c r="B19" s="74" t="str">
        <f>급여입력!B19</f>
        <v/>
      </c>
      <c r="C19" s="75">
        <f>급여입력!C19</f>
        <v>0</v>
      </c>
      <c r="D19" s="75" t="str">
        <f>급여입력!D19</f>
        <v/>
      </c>
      <c r="E19" s="75" t="str">
        <f>급여입력!E19</f>
        <v/>
      </c>
      <c r="F19" s="76">
        <f>급여입력!F19</f>
        <v>0</v>
      </c>
      <c r="G19" s="76">
        <f>급여입력!G19</f>
        <v>0</v>
      </c>
      <c r="H19" s="76">
        <f>급여입력!H19</f>
        <v>0</v>
      </c>
      <c r="I19" s="76">
        <f>급여입력!I19</f>
        <v>0</v>
      </c>
      <c r="J19" s="76">
        <f>급여입력!J19</f>
        <v>0</v>
      </c>
      <c r="K19" s="76">
        <f>급여입력!K19</f>
        <v>0</v>
      </c>
      <c r="L19" s="76">
        <f>급여입력!L19</f>
        <v>0</v>
      </c>
      <c r="M19" s="76">
        <f>급여입력!M19</f>
        <v>0</v>
      </c>
      <c r="N19" s="76">
        <f>급여입력!N19</f>
        <v>0</v>
      </c>
      <c r="O19" s="76">
        <f>급여입력!O19</f>
        <v>0</v>
      </c>
      <c r="P19" s="76">
        <f>급여입력!P19</f>
        <v>0</v>
      </c>
      <c r="Q19" s="76">
        <f>급여입력!Q19</f>
        <v>0</v>
      </c>
      <c r="R19" s="76">
        <f>급여입력!R19</f>
        <v>0</v>
      </c>
      <c r="S19" s="76">
        <f>급여입력!S19</f>
        <v>0</v>
      </c>
      <c r="T19" s="76">
        <f>급여입력!T19</f>
        <v>0</v>
      </c>
      <c r="U19" s="76">
        <f>급여입력!U19</f>
        <v>0</v>
      </c>
      <c r="V19" s="76">
        <f>급여입력!V19</f>
        <v>0</v>
      </c>
      <c r="W19" s="76">
        <f>급여입력!W19</f>
        <v>0</v>
      </c>
      <c r="X19" s="76">
        <f>급여입력!X19</f>
        <v>0</v>
      </c>
      <c r="Y19" s="76">
        <f>급여입력!Y19</f>
        <v>0</v>
      </c>
      <c r="Z19" s="76">
        <f>급여입력!Z19</f>
        <v>0</v>
      </c>
      <c r="AA19" s="76">
        <f>급여입력!AA19</f>
        <v>0</v>
      </c>
      <c r="AB19" s="76">
        <f>급여입력!AB19</f>
        <v>0</v>
      </c>
      <c r="AC19" s="76">
        <f>급여입력!AC19</f>
        <v>0</v>
      </c>
      <c r="AD19" s="76">
        <f>급여입력!AD19</f>
        <v>0</v>
      </c>
      <c r="AE19" s="76">
        <f>급여입력!AE19</f>
        <v>0</v>
      </c>
      <c r="AF19" s="76">
        <f>급여입력!AF19</f>
        <v>0</v>
      </c>
      <c r="AG19" s="76">
        <f>급여입력!AG19</f>
        <v>0</v>
      </c>
      <c r="AH19" s="76">
        <f>급여입력!AH19</f>
        <v>0</v>
      </c>
      <c r="AI19" s="76">
        <f>급여입력!AI19</f>
        <v>0</v>
      </c>
      <c r="AJ19" s="76">
        <f>급여입력!AJ19</f>
        <v>0</v>
      </c>
      <c r="AK19" s="76">
        <f>급여입력!AK19</f>
        <v>0</v>
      </c>
      <c r="AL19" s="76">
        <f>급여입력!AL19</f>
        <v>0</v>
      </c>
      <c r="AM19" s="76">
        <f>급여입력!AM19</f>
        <v>0</v>
      </c>
      <c r="AN19" s="76">
        <f>급여입력!AN19</f>
        <v>0</v>
      </c>
      <c r="AO19" s="76">
        <f>급여입력!AO19</f>
        <v>0</v>
      </c>
      <c r="AP19" s="76">
        <f>급여입력!AP19</f>
        <v>0</v>
      </c>
      <c r="AQ19" s="76">
        <f>급여입력!AQ19</f>
        <v>0</v>
      </c>
      <c r="AR19" s="76">
        <f>급여입력!AR19</f>
        <v>0</v>
      </c>
      <c r="AS19" s="76">
        <f>급여입력!AS19</f>
        <v>0</v>
      </c>
      <c r="AT19" s="76">
        <f>급여입력!AT19</f>
        <v>0</v>
      </c>
      <c r="AU19" s="76">
        <f>급여입력!AU19</f>
        <v>0</v>
      </c>
      <c r="AV19" s="76">
        <f>급여입력!AV19</f>
        <v>0</v>
      </c>
      <c r="AW19" s="76">
        <f>급여입력!AW19</f>
        <v>0</v>
      </c>
      <c r="AX19" s="76">
        <f>급여입력!AX19</f>
        <v>0</v>
      </c>
      <c r="AY19" s="76">
        <f>급여입력!AY19</f>
        <v>0</v>
      </c>
      <c r="AZ19" s="76">
        <f>급여입력!AZ19</f>
        <v>0</v>
      </c>
      <c r="BA19" s="76">
        <f>급여입력!BA19</f>
        <v>0</v>
      </c>
      <c r="BB19" s="76">
        <f>급여입력!BB19</f>
        <v>0</v>
      </c>
      <c r="BC19" s="76">
        <f>급여입력!BC19</f>
        <v>0</v>
      </c>
      <c r="BD19" s="76">
        <f>급여입력!BD19</f>
        <v>0</v>
      </c>
      <c r="BE19" s="76">
        <f>급여입력!BE19</f>
        <v>0</v>
      </c>
      <c r="BF19" s="76">
        <f>급여입력!BF19</f>
        <v>0</v>
      </c>
      <c r="BG19" s="76">
        <f>급여입력!BG19</f>
        <v>0</v>
      </c>
      <c r="BH19" s="76">
        <f>급여입력!BH19</f>
        <v>0</v>
      </c>
      <c r="BI19" s="76">
        <f>급여입력!BI19</f>
        <v>0</v>
      </c>
      <c r="BJ19" s="76">
        <f>급여입력!BJ19</f>
        <v>0</v>
      </c>
      <c r="BK19" s="76">
        <f>급여입력!BK19</f>
        <v>0</v>
      </c>
      <c r="BL19" s="76">
        <f>급여입력!BL19</f>
        <v>0</v>
      </c>
      <c r="BM19" s="76">
        <f>급여입력!BM19</f>
        <v>0</v>
      </c>
      <c r="BN19" s="76">
        <f>급여입력!BN19</f>
        <v>0</v>
      </c>
      <c r="BO19" s="76">
        <f>급여입력!BO19</f>
        <v>0</v>
      </c>
      <c r="BP19" s="77">
        <f>급여입력!BP19</f>
        <v>0</v>
      </c>
    </row>
    <row r="20" spans="2:68" ht="20.100000000000001" hidden="1" customHeight="1">
      <c r="B20" s="74" t="str">
        <f>급여입력!B20</f>
        <v/>
      </c>
      <c r="C20" s="75">
        <f>급여입력!C20</f>
        <v>0</v>
      </c>
      <c r="D20" s="75" t="str">
        <f>급여입력!D20</f>
        <v/>
      </c>
      <c r="E20" s="75" t="str">
        <f>급여입력!E20</f>
        <v/>
      </c>
      <c r="F20" s="76">
        <f>급여입력!F20</f>
        <v>0</v>
      </c>
      <c r="G20" s="76">
        <f>급여입력!G20</f>
        <v>0</v>
      </c>
      <c r="H20" s="76">
        <f>급여입력!H20</f>
        <v>0</v>
      </c>
      <c r="I20" s="76">
        <f>급여입력!I20</f>
        <v>0</v>
      </c>
      <c r="J20" s="76">
        <f>급여입력!J20</f>
        <v>0</v>
      </c>
      <c r="K20" s="76">
        <f>급여입력!K20</f>
        <v>0</v>
      </c>
      <c r="L20" s="76">
        <f>급여입력!L20</f>
        <v>0</v>
      </c>
      <c r="M20" s="76">
        <f>급여입력!M20</f>
        <v>0</v>
      </c>
      <c r="N20" s="76">
        <f>급여입력!N20</f>
        <v>0</v>
      </c>
      <c r="O20" s="76">
        <f>급여입력!O20</f>
        <v>0</v>
      </c>
      <c r="P20" s="76">
        <f>급여입력!P20</f>
        <v>0</v>
      </c>
      <c r="Q20" s="76">
        <f>급여입력!Q20</f>
        <v>0</v>
      </c>
      <c r="R20" s="76">
        <f>급여입력!R20</f>
        <v>0</v>
      </c>
      <c r="S20" s="76">
        <f>급여입력!S20</f>
        <v>0</v>
      </c>
      <c r="T20" s="76">
        <f>급여입력!T20</f>
        <v>0</v>
      </c>
      <c r="U20" s="76">
        <f>급여입력!U20</f>
        <v>0</v>
      </c>
      <c r="V20" s="76">
        <f>급여입력!V20</f>
        <v>0</v>
      </c>
      <c r="W20" s="76">
        <f>급여입력!W20</f>
        <v>0</v>
      </c>
      <c r="X20" s="76">
        <f>급여입력!X20</f>
        <v>0</v>
      </c>
      <c r="Y20" s="76">
        <f>급여입력!Y20</f>
        <v>0</v>
      </c>
      <c r="Z20" s="76">
        <f>급여입력!Z20</f>
        <v>0</v>
      </c>
      <c r="AA20" s="76">
        <f>급여입력!AA20</f>
        <v>0</v>
      </c>
      <c r="AB20" s="76">
        <f>급여입력!AB20</f>
        <v>0</v>
      </c>
      <c r="AC20" s="76">
        <f>급여입력!AC20</f>
        <v>0</v>
      </c>
      <c r="AD20" s="76">
        <f>급여입력!AD20</f>
        <v>0</v>
      </c>
      <c r="AE20" s="76">
        <f>급여입력!AE20</f>
        <v>0</v>
      </c>
      <c r="AF20" s="76">
        <f>급여입력!AF20</f>
        <v>0</v>
      </c>
      <c r="AG20" s="76">
        <f>급여입력!AG20</f>
        <v>0</v>
      </c>
      <c r="AH20" s="76">
        <f>급여입력!AH20</f>
        <v>0</v>
      </c>
      <c r="AI20" s="76">
        <f>급여입력!AI20</f>
        <v>0</v>
      </c>
      <c r="AJ20" s="76">
        <f>급여입력!AJ20</f>
        <v>0</v>
      </c>
      <c r="AK20" s="76">
        <f>급여입력!AK20</f>
        <v>0</v>
      </c>
      <c r="AL20" s="76">
        <f>급여입력!AL20</f>
        <v>0</v>
      </c>
      <c r="AM20" s="76">
        <f>급여입력!AM20</f>
        <v>0</v>
      </c>
      <c r="AN20" s="76">
        <f>급여입력!AN20</f>
        <v>0</v>
      </c>
      <c r="AO20" s="76">
        <f>급여입력!AO20</f>
        <v>0</v>
      </c>
      <c r="AP20" s="76">
        <f>급여입력!AP20</f>
        <v>0</v>
      </c>
      <c r="AQ20" s="76">
        <f>급여입력!AQ20</f>
        <v>0</v>
      </c>
      <c r="AR20" s="76">
        <f>급여입력!AR20</f>
        <v>0</v>
      </c>
      <c r="AS20" s="76">
        <f>급여입력!AS20</f>
        <v>0</v>
      </c>
      <c r="AT20" s="76">
        <f>급여입력!AT20</f>
        <v>0</v>
      </c>
      <c r="AU20" s="76">
        <f>급여입력!AU20</f>
        <v>0</v>
      </c>
      <c r="AV20" s="76">
        <f>급여입력!AV20</f>
        <v>0</v>
      </c>
      <c r="AW20" s="76">
        <f>급여입력!AW20</f>
        <v>0</v>
      </c>
      <c r="AX20" s="76">
        <f>급여입력!AX20</f>
        <v>0</v>
      </c>
      <c r="AY20" s="76">
        <f>급여입력!AY20</f>
        <v>0</v>
      </c>
      <c r="AZ20" s="76">
        <f>급여입력!AZ20</f>
        <v>0</v>
      </c>
      <c r="BA20" s="76">
        <f>급여입력!BA20</f>
        <v>0</v>
      </c>
      <c r="BB20" s="76">
        <f>급여입력!BB20</f>
        <v>0</v>
      </c>
      <c r="BC20" s="76">
        <f>급여입력!BC20</f>
        <v>0</v>
      </c>
      <c r="BD20" s="76">
        <f>급여입력!BD20</f>
        <v>0</v>
      </c>
      <c r="BE20" s="76">
        <f>급여입력!BE20</f>
        <v>0</v>
      </c>
      <c r="BF20" s="76">
        <f>급여입력!BF20</f>
        <v>0</v>
      </c>
      <c r="BG20" s="76">
        <f>급여입력!BG20</f>
        <v>0</v>
      </c>
      <c r="BH20" s="76">
        <f>급여입력!BH20</f>
        <v>0</v>
      </c>
      <c r="BI20" s="76">
        <f>급여입력!BI20</f>
        <v>0</v>
      </c>
      <c r="BJ20" s="76">
        <f>급여입력!BJ20</f>
        <v>0</v>
      </c>
      <c r="BK20" s="76">
        <f>급여입력!BK20</f>
        <v>0</v>
      </c>
      <c r="BL20" s="76">
        <f>급여입력!BL20</f>
        <v>0</v>
      </c>
      <c r="BM20" s="76">
        <f>급여입력!BM20</f>
        <v>0</v>
      </c>
      <c r="BN20" s="76">
        <f>급여입력!BN20</f>
        <v>0</v>
      </c>
      <c r="BO20" s="76">
        <f>급여입력!BO20</f>
        <v>0</v>
      </c>
      <c r="BP20" s="77">
        <f>급여입력!BP20</f>
        <v>0</v>
      </c>
    </row>
    <row r="21" spans="2:68" ht="20.100000000000001" hidden="1" customHeight="1">
      <c r="B21" s="74" t="str">
        <f>급여입력!B21</f>
        <v/>
      </c>
      <c r="C21" s="75">
        <f>급여입력!C21</f>
        <v>0</v>
      </c>
      <c r="D21" s="75" t="str">
        <f>급여입력!D21</f>
        <v/>
      </c>
      <c r="E21" s="75" t="str">
        <f>급여입력!E21</f>
        <v/>
      </c>
      <c r="F21" s="76">
        <f>급여입력!F21</f>
        <v>0</v>
      </c>
      <c r="G21" s="76">
        <f>급여입력!G21</f>
        <v>0</v>
      </c>
      <c r="H21" s="76">
        <f>급여입력!H21</f>
        <v>0</v>
      </c>
      <c r="I21" s="76">
        <f>급여입력!I21</f>
        <v>0</v>
      </c>
      <c r="J21" s="76">
        <f>급여입력!J21</f>
        <v>0</v>
      </c>
      <c r="K21" s="76">
        <f>급여입력!K21</f>
        <v>0</v>
      </c>
      <c r="L21" s="76">
        <f>급여입력!L21</f>
        <v>0</v>
      </c>
      <c r="M21" s="76">
        <f>급여입력!M21</f>
        <v>0</v>
      </c>
      <c r="N21" s="76">
        <f>급여입력!N21</f>
        <v>0</v>
      </c>
      <c r="O21" s="76">
        <f>급여입력!O21</f>
        <v>0</v>
      </c>
      <c r="P21" s="76">
        <f>급여입력!P21</f>
        <v>0</v>
      </c>
      <c r="Q21" s="76">
        <f>급여입력!Q21</f>
        <v>0</v>
      </c>
      <c r="R21" s="76">
        <f>급여입력!R21</f>
        <v>0</v>
      </c>
      <c r="S21" s="76">
        <f>급여입력!S21</f>
        <v>0</v>
      </c>
      <c r="T21" s="76">
        <f>급여입력!T21</f>
        <v>0</v>
      </c>
      <c r="U21" s="76">
        <f>급여입력!U21</f>
        <v>0</v>
      </c>
      <c r="V21" s="76">
        <f>급여입력!V21</f>
        <v>0</v>
      </c>
      <c r="W21" s="76">
        <f>급여입력!W21</f>
        <v>0</v>
      </c>
      <c r="X21" s="76">
        <f>급여입력!X21</f>
        <v>0</v>
      </c>
      <c r="Y21" s="76">
        <f>급여입력!Y21</f>
        <v>0</v>
      </c>
      <c r="Z21" s="76">
        <f>급여입력!Z21</f>
        <v>0</v>
      </c>
      <c r="AA21" s="76">
        <f>급여입력!AA21</f>
        <v>0</v>
      </c>
      <c r="AB21" s="76">
        <f>급여입력!AB21</f>
        <v>0</v>
      </c>
      <c r="AC21" s="76">
        <f>급여입력!AC21</f>
        <v>0</v>
      </c>
      <c r="AD21" s="76">
        <f>급여입력!AD21</f>
        <v>0</v>
      </c>
      <c r="AE21" s="76">
        <f>급여입력!AE21</f>
        <v>0</v>
      </c>
      <c r="AF21" s="76">
        <f>급여입력!AF21</f>
        <v>0</v>
      </c>
      <c r="AG21" s="76">
        <f>급여입력!AG21</f>
        <v>0</v>
      </c>
      <c r="AH21" s="76">
        <f>급여입력!AH21</f>
        <v>0</v>
      </c>
      <c r="AI21" s="76">
        <f>급여입력!AI21</f>
        <v>0</v>
      </c>
      <c r="AJ21" s="76">
        <f>급여입력!AJ21</f>
        <v>0</v>
      </c>
      <c r="AK21" s="76">
        <f>급여입력!AK21</f>
        <v>0</v>
      </c>
      <c r="AL21" s="76">
        <f>급여입력!AL21</f>
        <v>0</v>
      </c>
      <c r="AM21" s="76">
        <f>급여입력!AM21</f>
        <v>0</v>
      </c>
      <c r="AN21" s="76">
        <f>급여입력!AN21</f>
        <v>0</v>
      </c>
      <c r="AO21" s="76">
        <f>급여입력!AO21</f>
        <v>0</v>
      </c>
      <c r="AP21" s="76">
        <f>급여입력!AP21</f>
        <v>0</v>
      </c>
      <c r="AQ21" s="76">
        <f>급여입력!AQ21</f>
        <v>0</v>
      </c>
      <c r="AR21" s="76">
        <f>급여입력!AR21</f>
        <v>0</v>
      </c>
      <c r="AS21" s="76">
        <f>급여입력!AS21</f>
        <v>0</v>
      </c>
      <c r="AT21" s="76">
        <f>급여입력!AT21</f>
        <v>0</v>
      </c>
      <c r="AU21" s="76">
        <f>급여입력!AU21</f>
        <v>0</v>
      </c>
      <c r="AV21" s="76">
        <f>급여입력!AV21</f>
        <v>0</v>
      </c>
      <c r="AW21" s="76">
        <f>급여입력!AW21</f>
        <v>0</v>
      </c>
      <c r="AX21" s="76">
        <f>급여입력!AX21</f>
        <v>0</v>
      </c>
      <c r="AY21" s="76">
        <f>급여입력!AY21</f>
        <v>0</v>
      </c>
      <c r="AZ21" s="76">
        <f>급여입력!AZ21</f>
        <v>0</v>
      </c>
      <c r="BA21" s="76">
        <f>급여입력!BA21</f>
        <v>0</v>
      </c>
      <c r="BB21" s="76">
        <f>급여입력!BB21</f>
        <v>0</v>
      </c>
      <c r="BC21" s="76">
        <f>급여입력!BC21</f>
        <v>0</v>
      </c>
      <c r="BD21" s="76">
        <f>급여입력!BD21</f>
        <v>0</v>
      </c>
      <c r="BE21" s="76">
        <f>급여입력!BE21</f>
        <v>0</v>
      </c>
      <c r="BF21" s="76">
        <f>급여입력!BF21</f>
        <v>0</v>
      </c>
      <c r="BG21" s="76">
        <f>급여입력!BG21</f>
        <v>0</v>
      </c>
      <c r="BH21" s="76">
        <f>급여입력!BH21</f>
        <v>0</v>
      </c>
      <c r="BI21" s="76">
        <f>급여입력!BI21</f>
        <v>0</v>
      </c>
      <c r="BJ21" s="76">
        <f>급여입력!BJ21</f>
        <v>0</v>
      </c>
      <c r="BK21" s="76">
        <f>급여입력!BK21</f>
        <v>0</v>
      </c>
      <c r="BL21" s="76">
        <f>급여입력!BL21</f>
        <v>0</v>
      </c>
      <c r="BM21" s="76">
        <f>급여입력!BM21</f>
        <v>0</v>
      </c>
      <c r="BN21" s="76">
        <f>급여입력!BN21</f>
        <v>0</v>
      </c>
      <c r="BO21" s="76">
        <f>급여입력!BO21</f>
        <v>0</v>
      </c>
      <c r="BP21" s="77">
        <f>급여입력!BP21</f>
        <v>0</v>
      </c>
    </row>
    <row r="22" spans="2:68" ht="20.100000000000001" hidden="1" customHeight="1">
      <c r="B22" s="74" t="str">
        <f>급여입력!B22</f>
        <v/>
      </c>
      <c r="C22" s="75">
        <f>급여입력!C22</f>
        <v>0</v>
      </c>
      <c r="D22" s="75" t="str">
        <f>급여입력!D22</f>
        <v/>
      </c>
      <c r="E22" s="75" t="str">
        <f>급여입력!E22</f>
        <v/>
      </c>
      <c r="F22" s="76">
        <f>급여입력!F22</f>
        <v>0</v>
      </c>
      <c r="G22" s="76">
        <f>급여입력!G22</f>
        <v>0</v>
      </c>
      <c r="H22" s="76">
        <f>급여입력!H22</f>
        <v>0</v>
      </c>
      <c r="I22" s="76">
        <f>급여입력!I22</f>
        <v>0</v>
      </c>
      <c r="J22" s="76">
        <f>급여입력!J22</f>
        <v>0</v>
      </c>
      <c r="K22" s="76">
        <f>급여입력!K22</f>
        <v>0</v>
      </c>
      <c r="L22" s="76">
        <f>급여입력!L22</f>
        <v>0</v>
      </c>
      <c r="M22" s="76">
        <f>급여입력!M22</f>
        <v>0</v>
      </c>
      <c r="N22" s="76">
        <f>급여입력!N22</f>
        <v>0</v>
      </c>
      <c r="O22" s="76">
        <f>급여입력!O22</f>
        <v>0</v>
      </c>
      <c r="P22" s="76">
        <f>급여입력!P22</f>
        <v>0</v>
      </c>
      <c r="Q22" s="76">
        <f>급여입력!Q22</f>
        <v>0</v>
      </c>
      <c r="R22" s="76">
        <f>급여입력!R22</f>
        <v>0</v>
      </c>
      <c r="S22" s="76">
        <f>급여입력!S22</f>
        <v>0</v>
      </c>
      <c r="T22" s="76">
        <f>급여입력!T22</f>
        <v>0</v>
      </c>
      <c r="U22" s="76">
        <f>급여입력!U22</f>
        <v>0</v>
      </c>
      <c r="V22" s="76">
        <f>급여입력!V22</f>
        <v>0</v>
      </c>
      <c r="W22" s="76">
        <f>급여입력!W22</f>
        <v>0</v>
      </c>
      <c r="X22" s="76">
        <f>급여입력!X22</f>
        <v>0</v>
      </c>
      <c r="Y22" s="76">
        <f>급여입력!Y22</f>
        <v>0</v>
      </c>
      <c r="Z22" s="76">
        <f>급여입력!Z22</f>
        <v>0</v>
      </c>
      <c r="AA22" s="76">
        <f>급여입력!AA22</f>
        <v>0</v>
      </c>
      <c r="AB22" s="76">
        <f>급여입력!AB22</f>
        <v>0</v>
      </c>
      <c r="AC22" s="76">
        <f>급여입력!AC22</f>
        <v>0</v>
      </c>
      <c r="AD22" s="76">
        <f>급여입력!AD22</f>
        <v>0</v>
      </c>
      <c r="AE22" s="76">
        <f>급여입력!AE22</f>
        <v>0</v>
      </c>
      <c r="AF22" s="76">
        <f>급여입력!AF22</f>
        <v>0</v>
      </c>
      <c r="AG22" s="76">
        <f>급여입력!AG22</f>
        <v>0</v>
      </c>
      <c r="AH22" s="76">
        <f>급여입력!AH22</f>
        <v>0</v>
      </c>
      <c r="AI22" s="76">
        <f>급여입력!AI22</f>
        <v>0</v>
      </c>
      <c r="AJ22" s="76">
        <f>급여입력!AJ22</f>
        <v>0</v>
      </c>
      <c r="AK22" s="76">
        <f>급여입력!AK22</f>
        <v>0</v>
      </c>
      <c r="AL22" s="76">
        <f>급여입력!AL22</f>
        <v>0</v>
      </c>
      <c r="AM22" s="76">
        <f>급여입력!AM22</f>
        <v>0</v>
      </c>
      <c r="AN22" s="76">
        <f>급여입력!AN22</f>
        <v>0</v>
      </c>
      <c r="AO22" s="76">
        <f>급여입력!AO22</f>
        <v>0</v>
      </c>
      <c r="AP22" s="76">
        <f>급여입력!AP22</f>
        <v>0</v>
      </c>
      <c r="AQ22" s="76">
        <f>급여입력!AQ22</f>
        <v>0</v>
      </c>
      <c r="AR22" s="76">
        <f>급여입력!AR22</f>
        <v>0</v>
      </c>
      <c r="AS22" s="76">
        <f>급여입력!AS22</f>
        <v>0</v>
      </c>
      <c r="AT22" s="76">
        <f>급여입력!AT22</f>
        <v>0</v>
      </c>
      <c r="AU22" s="76">
        <f>급여입력!AU22</f>
        <v>0</v>
      </c>
      <c r="AV22" s="76">
        <f>급여입력!AV22</f>
        <v>0</v>
      </c>
      <c r="AW22" s="76">
        <f>급여입력!AW22</f>
        <v>0</v>
      </c>
      <c r="AX22" s="76">
        <f>급여입력!AX22</f>
        <v>0</v>
      </c>
      <c r="AY22" s="76">
        <f>급여입력!AY22</f>
        <v>0</v>
      </c>
      <c r="AZ22" s="76">
        <f>급여입력!AZ22</f>
        <v>0</v>
      </c>
      <c r="BA22" s="76">
        <f>급여입력!BA22</f>
        <v>0</v>
      </c>
      <c r="BB22" s="76">
        <f>급여입력!BB22</f>
        <v>0</v>
      </c>
      <c r="BC22" s="76">
        <f>급여입력!BC22</f>
        <v>0</v>
      </c>
      <c r="BD22" s="76">
        <f>급여입력!BD22</f>
        <v>0</v>
      </c>
      <c r="BE22" s="76">
        <f>급여입력!BE22</f>
        <v>0</v>
      </c>
      <c r="BF22" s="76">
        <f>급여입력!BF22</f>
        <v>0</v>
      </c>
      <c r="BG22" s="76">
        <f>급여입력!BG22</f>
        <v>0</v>
      </c>
      <c r="BH22" s="76">
        <f>급여입력!BH22</f>
        <v>0</v>
      </c>
      <c r="BI22" s="76">
        <f>급여입력!BI22</f>
        <v>0</v>
      </c>
      <c r="BJ22" s="76">
        <f>급여입력!BJ22</f>
        <v>0</v>
      </c>
      <c r="BK22" s="76">
        <f>급여입력!BK22</f>
        <v>0</v>
      </c>
      <c r="BL22" s="76">
        <f>급여입력!BL22</f>
        <v>0</v>
      </c>
      <c r="BM22" s="76">
        <f>급여입력!BM22</f>
        <v>0</v>
      </c>
      <c r="BN22" s="76">
        <f>급여입력!BN22</f>
        <v>0</v>
      </c>
      <c r="BO22" s="76">
        <f>급여입력!BO22</f>
        <v>0</v>
      </c>
      <c r="BP22" s="77">
        <f>급여입력!BP22</f>
        <v>0</v>
      </c>
    </row>
    <row r="23" spans="2:68" ht="20.100000000000001" hidden="1" customHeight="1">
      <c r="B23" s="74" t="str">
        <f>급여입력!B23</f>
        <v/>
      </c>
      <c r="C23" s="75">
        <f>급여입력!C23</f>
        <v>0</v>
      </c>
      <c r="D23" s="75" t="str">
        <f>급여입력!D23</f>
        <v/>
      </c>
      <c r="E23" s="75" t="str">
        <f>급여입력!E23</f>
        <v/>
      </c>
      <c r="F23" s="76">
        <f>급여입력!F23</f>
        <v>0</v>
      </c>
      <c r="G23" s="76">
        <f>급여입력!G23</f>
        <v>0</v>
      </c>
      <c r="H23" s="76">
        <f>급여입력!H23</f>
        <v>0</v>
      </c>
      <c r="I23" s="76">
        <f>급여입력!I23</f>
        <v>0</v>
      </c>
      <c r="J23" s="76">
        <f>급여입력!J23</f>
        <v>0</v>
      </c>
      <c r="K23" s="76">
        <f>급여입력!K23</f>
        <v>0</v>
      </c>
      <c r="L23" s="76">
        <f>급여입력!L23</f>
        <v>0</v>
      </c>
      <c r="M23" s="76">
        <f>급여입력!M23</f>
        <v>0</v>
      </c>
      <c r="N23" s="76">
        <f>급여입력!N23</f>
        <v>0</v>
      </c>
      <c r="O23" s="76">
        <f>급여입력!O23</f>
        <v>0</v>
      </c>
      <c r="P23" s="76">
        <f>급여입력!P23</f>
        <v>0</v>
      </c>
      <c r="Q23" s="76">
        <f>급여입력!Q23</f>
        <v>0</v>
      </c>
      <c r="R23" s="76">
        <f>급여입력!R23</f>
        <v>0</v>
      </c>
      <c r="S23" s="76">
        <f>급여입력!S23</f>
        <v>0</v>
      </c>
      <c r="T23" s="76">
        <f>급여입력!T23</f>
        <v>0</v>
      </c>
      <c r="U23" s="76">
        <f>급여입력!U23</f>
        <v>0</v>
      </c>
      <c r="V23" s="76">
        <f>급여입력!V23</f>
        <v>0</v>
      </c>
      <c r="W23" s="76">
        <f>급여입력!W23</f>
        <v>0</v>
      </c>
      <c r="X23" s="76">
        <f>급여입력!X23</f>
        <v>0</v>
      </c>
      <c r="Y23" s="76">
        <f>급여입력!Y23</f>
        <v>0</v>
      </c>
      <c r="Z23" s="76">
        <f>급여입력!Z23</f>
        <v>0</v>
      </c>
      <c r="AA23" s="76">
        <f>급여입력!AA23</f>
        <v>0</v>
      </c>
      <c r="AB23" s="76">
        <f>급여입력!AB23</f>
        <v>0</v>
      </c>
      <c r="AC23" s="76">
        <f>급여입력!AC23</f>
        <v>0</v>
      </c>
      <c r="AD23" s="76">
        <f>급여입력!AD23</f>
        <v>0</v>
      </c>
      <c r="AE23" s="76">
        <f>급여입력!AE23</f>
        <v>0</v>
      </c>
      <c r="AF23" s="76">
        <f>급여입력!AF23</f>
        <v>0</v>
      </c>
      <c r="AG23" s="76">
        <f>급여입력!AG23</f>
        <v>0</v>
      </c>
      <c r="AH23" s="76">
        <f>급여입력!AH23</f>
        <v>0</v>
      </c>
      <c r="AI23" s="76">
        <f>급여입력!AI23</f>
        <v>0</v>
      </c>
      <c r="AJ23" s="76">
        <f>급여입력!AJ23</f>
        <v>0</v>
      </c>
      <c r="AK23" s="76">
        <f>급여입력!AK23</f>
        <v>0</v>
      </c>
      <c r="AL23" s="76">
        <f>급여입력!AL23</f>
        <v>0</v>
      </c>
      <c r="AM23" s="76">
        <f>급여입력!AM23</f>
        <v>0</v>
      </c>
      <c r="AN23" s="76">
        <f>급여입력!AN23</f>
        <v>0</v>
      </c>
      <c r="AO23" s="76">
        <f>급여입력!AO23</f>
        <v>0</v>
      </c>
      <c r="AP23" s="76">
        <f>급여입력!AP23</f>
        <v>0</v>
      </c>
      <c r="AQ23" s="76">
        <f>급여입력!AQ23</f>
        <v>0</v>
      </c>
      <c r="AR23" s="76">
        <f>급여입력!AR23</f>
        <v>0</v>
      </c>
      <c r="AS23" s="76">
        <f>급여입력!AS23</f>
        <v>0</v>
      </c>
      <c r="AT23" s="76">
        <f>급여입력!AT23</f>
        <v>0</v>
      </c>
      <c r="AU23" s="76">
        <f>급여입력!AU23</f>
        <v>0</v>
      </c>
      <c r="AV23" s="76">
        <f>급여입력!AV23</f>
        <v>0</v>
      </c>
      <c r="AW23" s="76">
        <f>급여입력!AW23</f>
        <v>0</v>
      </c>
      <c r="AX23" s="76">
        <f>급여입력!AX23</f>
        <v>0</v>
      </c>
      <c r="AY23" s="76">
        <f>급여입력!AY23</f>
        <v>0</v>
      </c>
      <c r="AZ23" s="76">
        <f>급여입력!AZ23</f>
        <v>0</v>
      </c>
      <c r="BA23" s="76">
        <f>급여입력!BA23</f>
        <v>0</v>
      </c>
      <c r="BB23" s="76">
        <f>급여입력!BB23</f>
        <v>0</v>
      </c>
      <c r="BC23" s="76">
        <f>급여입력!BC23</f>
        <v>0</v>
      </c>
      <c r="BD23" s="76">
        <f>급여입력!BD23</f>
        <v>0</v>
      </c>
      <c r="BE23" s="76">
        <f>급여입력!BE23</f>
        <v>0</v>
      </c>
      <c r="BF23" s="76">
        <f>급여입력!BF23</f>
        <v>0</v>
      </c>
      <c r="BG23" s="76">
        <f>급여입력!BG23</f>
        <v>0</v>
      </c>
      <c r="BH23" s="76">
        <f>급여입력!BH23</f>
        <v>0</v>
      </c>
      <c r="BI23" s="76">
        <f>급여입력!BI23</f>
        <v>0</v>
      </c>
      <c r="BJ23" s="76">
        <f>급여입력!BJ23</f>
        <v>0</v>
      </c>
      <c r="BK23" s="76">
        <f>급여입력!BK23</f>
        <v>0</v>
      </c>
      <c r="BL23" s="76">
        <f>급여입력!BL23</f>
        <v>0</v>
      </c>
      <c r="BM23" s="76">
        <f>급여입력!BM23</f>
        <v>0</v>
      </c>
      <c r="BN23" s="76">
        <f>급여입력!BN23</f>
        <v>0</v>
      </c>
      <c r="BO23" s="76">
        <f>급여입력!BO23</f>
        <v>0</v>
      </c>
      <c r="BP23" s="77">
        <f>급여입력!BP23</f>
        <v>0</v>
      </c>
    </row>
    <row r="24" spans="2:68" ht="20.100000000000001" hidden="1" customHeight="1">
      <c r="B24" s="74" t="str">
        <f>급여입력!B24</f>
        <v/>
      </c>
      <c r="C24" s="75">
        <f>급여입력!C24</f>
        <v>0</v>
      </c>
      <c r="D24" s="75" t="str">
        <f>급여입력!D24</f>
        <v/>
      </c>
      <c r="E24" s="75" t="str">
        <f>급여입력!E24</f>
        <v/>
      </c>
      <c r="F24" s="76">
        <f>급여입력!F24</f>
        <v>0</v>
      </c>
      <c r="G24" s="76">
        <f>급여입력!G24</f>
        <v>0</v>
      </c>
      <c r="H24" s="76">
        <f>급여입력!H24</f>
        <v>0</v>
      </c>
      <c r="I24" s="76">
        <f>급여입력!I24</f>
        <v>0</v>
      </c>
      <c r="J24" s="76">
        <f>급여입력!J24</f>
        <v>0</v>
      </c>
      <c r="K24" s="76">
        <f>급여입력!K24</f>
        <v>0</v>
      </c>
      <c r="L24" s="76">
        <f>급여입력!L24</f>
        <v>0</v>
      </c>
      <c r="M24" s="76">
        <f>급여입력!M24</f>
        <v>0</v>
      </c>
      <c r="N24" s="76">
        <f>급여입력!N24</f>
        <v>0</v>
      </c>
      <c r="O24" s="76">
        <f>급여입력!O24</f>
        <v>0</v>
      </c>
      <c r="P24" s="76">
        <f>급여입력!P24</f>
        <v>0</v>
      </c>
      <c r="Q24" s="76">
        <f>급여입력!Q24</f>
        <v>0</v>
      </c>
      <c r="R24" s="76">
        <f>급여입력!R24</f>
        <v>0</v>
      </c>
      <c r="S24" s="76">
        <f>급여입력!S24</f>
        <v>0</v>
      </c>
      <c r="T24" s="76">
        <f>급여입력!T24</f>
        <v>0</v>
      </c>
      <c r="U24" s="76">
        <f>급여입력!U24</f>
        <v>0</v>
      </c>
      <c r="V24" s="76">
        <f>급여입력!V24</f>
        <v>0</v>
      </c>
      <c r="W24" s="76">
        <f>급여입력!W24</f>
        <v>0</v>
      </c>
      <c r="X24" s="76">
        <f>급여입력!X24</f>
        <v>0</v>
      </c>
      <c r="Y24" s="76">
        <f>급여입력!Y24</f>
        <v>0</v>
      </c>
      <c r="Z24" s="76">
        <f>급여입력!Z24</f>
        <v>0</v>
      </c>
      <c r="AA24" s="76">
        <f>급여입력!AA24</f>
        <v>0</v>
      </c>
      <c r="AB24" s="76">
        <f>급여입력!AB24</f>
        <v>0</v>
      </c>
      <c r="AC24" s="76">
        <f>급여입력!AC24</f>
        <v>0</v>
      </c>
      <c r="AD24" s="76">
        <f>급여입력!AD24</f>
        <v>0</v>
      </c>
      <c r="AE24" s="76">
        <f>급여입력!AE24</f>
        <v>0</v>
      </c>
      <c r="AF24" s="76">
        <f>급여입력!AF24</f>
        <v>0</v>
      </c>
      <c r="AG24" s="76">
        <f>급여입력!AG24</f>
        <v>0</v>
      </c>
      <c r="AH24" s="76">
        <f>급여입력!AH24</f>
        <v>0</v>
      </c>
      <c r="AI24" s="76">
        <f>급여입력!AI24</f>
        <v>0</v>
      </c>
      <c r="AJ24" s="76">
        <f>급여입력!AJ24</f>
        <v>0</v>
      </c>
      <c r="AK24" s="76">
        <f>급여입력!AK24</f>
        <v>0</v>
      </c>
      <c r="AL24" s="76">
        <f>급여입력!AL24</f>
        <v>0</v>
      </c>
      <c r="AM24" s="76">
        <f>급여입력!AM24</f>
        <v>0</v>
      </c>
      <c r="AN24" s="76">
        <f>급여입력!AN24</f>
        <v>0</v>
      </c>
      <c r="AO24" s="76">
        <f>급여입력!AO24</f>
        <v>0</v>
      </c>
      <c r="AP24" s="76">
        <f>급여입력!AP24</f>
        <v>0</v>
      </c>
      <c r="AQ24" s="76">
        <f>급여입력!AQ24</f>
        <v>0</v>
      </c>
      <c r="AR24" s="76">
        <f>급여입력!AR24</f>
        <v>0</v>
      </c>
      <c r="AS24" s="76">
        <f>급여입력!AS24</f>
        <v>0</v>
      </c>
      <c r="AT24" s="76">
        <f>급여입력!AT24</f>
        <v>0</v>
      </c>
      <c r="AU24" s="76">
        <f>급여입력!AU24</f>
        <v>0</v>
      </c>
      <c r="AV24" s="76">
        <f>급여입력!AV24</f>
        <v>0</v>
      </c>
      <c r="AW24" s="76">
        <f>급여입력!AW24</f>
        <v>0</v>
      </c>
      <c r="AX24" s="76">
        <f>급여입력!AX24</f>
        <v>0</v>
      </c>
      <c r="AY24" s="76">
        <f>급여입력!AY24</f>
        <v>0</v>
      </c>
      <c r="AZ24" s="76">
        <f>급여입력!AZ24</f>
        <v>0</v>
      </c>
      <c r="BA24" s="76">
        <f>급여입력!BA24</f>
        <v>0</v>
      </c>
      <c r="BB24" s="76">
        <f>급여입력!BB24</f>
        <v>0</v>
      </c>
      <c r="BC24" s="76">
        <f>급여입력!BC24</f>
        <v>0</v>
      </c>
      <c r="BD24" s="76">
        <f>급여입력!BD24</f>
        <v>0</v>
      </c>
      <c r="BE24" s="76">
        <f>급여입력!BE24</f>
        <v>0</v>
      </c>
      <c r="BF24" s="76">
        <f>급여입력!BF24</f>
        <v>0</v>
      </c>
      <c r="BG24" s="76">
        <f>급여입력!BG24</f>
        <v>0</v>
      </c>
      <c r="BH24" s="76">
        <f>급여입력!BH24</f>
        <v>0</v>
      </c>
      <c r="BI24" s="76">
        <f>급여입력!BI24</f>
        <v>0</v>
      </c>
      <c r="BJ24" s="76">
        <f>급여입력!BJ24</f>
        <v>0</v>
      </c>
      <c r="BK24" s="76">
        <f>급여입력!BK24</f>
        <v>0</v>
      </c>
      <c r="BL24" s="76">
        <f>급여입력!BL24</f>
        <v>0</v>
      </c>
      <c r="BM24" s="76">
        <f>급여입력!BM24</f>
        <v>0</v>
      </c>
      <c r="BN24" s="76">
        <f>급여입력!BN24</f>
        <v>0</v>
      </c>
      <c r="BO24" s="76">
        <f>급여입력!BO24</f>
        <v>0</v>
      </c>
      <c r="BP24" s="77">
        <f>급여입력!BP24</f>
        <v>0</v>
      </c>
    </row>
    <row r="25" spans="2:68" ht="20.100000000000001" hidden="1" customHeight="1">
      <c r="B25" s="74" t="str">
        <f>급여입력!B25</f>
        <v/>
      </c>
      <c r="C25" s="75">
        <f>급여입력!C25</f>
        <v>0</v>
      </c>
      <c r="D25" s="75" t="str">
        <f>급여입력!D25</f>
        <v/>
      </c>
      <c r="E25" s="75" t="str">
        <f>급여입력!E25</f>
        <v/>
      </c>
      <c r="F25" s="76">
        <f>급여입력!F25</f>
        <v>0</v>
      </c>
      <c r="G25" s="76">
        <f>급여입력!G25</f>
        <v>0</v>
      </c>
      <c r="H25" s="76">
        <f>급여입력!H25</f>
        <v>0</v>
      </c>
      <c r="I25" s="76">
        <f>급여입력!I25</f>
        <v>0</v>
      </c>
      <c r="J25" s="76">
        <f>급여입력!J25</f>
        <v>0</v>
      </c>
      <c r="K25" s="76">
        <f>급여입력!K25</f>
        <v>0</v>
      </c>
      <c r="L25" s="76">
        <f>급여입력!L25</f>
        <v>0</v>
      </c>
      <c r="M25" s="76">
        <f>급여입력!M25</f>
        <v>0</v>
      </c>
      <c r="N25" s="76">
        <f>급여입력!N25</f>
        <v>0</v>
      </c>
      <c r="O25" s="76">
        <f>급여입력!O25</f>
        <v>0</v>
      </c>
      <c r="P25" s="76">
        <f>급여입력!P25</f>
        <v>0</v>
      </c>
      <c r="Q25" s="76">
        <f>급여입력!Q25</f>
        <v>0</v>
      </c>
      <c r="R25" s="76">
        <f>급여입력!R25</f>
        <v>0</v>
      </c>
      <c r="S25" s="76">
        <f>급여입력!S25</f>
        <v>0</v>
      </c>
      <c r="T25" s="76">
        <f>급여입력!T25</f>
        <v>0</v>
      </c>
      <c r="U25" s="76">
        <f>급여입력!U25</f>
        <v>0</v>
      </c>
      <c r="V25" s="76">
        <f>급여입력!V25</f>
        <v>0</v>
      </c>
      <c r="W25" s="76">
        <f>급여입력!W25</f>
        <v>0</v>
      </c>
      <c r="X25" s="76">
        <f>급여입력!X25</f>
        <v>0</v>
      </c>
      <c r="Y25" s="76">
        <f>급여입력!Y25</f>
        <v>0</v>
      </c>
      <c r="Z25" s="76">
        <f>급여입력!Z25</f>
        <v>0</v>
      </c>
      <c r="AA25" s="76">
        <f>급여입력!AA25</f>
        <v>0</v>
      </c>
      <c r="AB25" s="76">
        <f>급여입력!AB25</f>
        <v>0</v>
      </c>
      <c r="AC25" s="76">
        <f>급여입력!AC25</f>
        <v>0</v>
      </c>
      <c r="AD25" s="76">
        <f>급여입력!AD25</f>
        <v>0</v>
      </c>
      <c r="AE25" s="76">
        <f>급여입력!AE25</f>
        <v>0</v>
      </c>
      <c r="AF25" s="76">
        <f>급여입력!AF25</f>
        <v>0</v>
      </c>
      <c r="AG25" s="76">
        <f>급여입력!AG25</f>
        <v>0</v>
      </c>
      <c r="AH25" s="76">
        <f>급여입력!AH25</f>
        <v>0</v>
      </c>
      <c r="AI25" s="76">
        <f>급여입력!AI25</f>
        <v>0</v>
      </c>
      <c r="AJ25" s="76">
        <f>급여입력!AJ25</f>
        <v>0</v>
      </c>
      <c r="AK25" s="76">
        <f>급여입력!AK25</f>
        <v>0</v>
      </c>
      <c r="AL25" s="76">
        <f>급여입력!AL25</f>
        <v>0</v>
      </c>
      <c r="AM25" s="76">
        <f>급여입력!AM25</f>
        <v>0</v>
      </c>
      <c r="AN25" s="76">
        <f>급여입력!AN25</f>
        <v>0</v>
      </c>
      <c r="AO25" s="76">
        <f>급여입력!AO25</f>
        <v>0</v>
      </c>
      <c r="AP25" s="76">
        <f>급여입력!AP25</f>
        <v>0</v>
      </c>
      <c r="AQ25" s="76">
        <f>급여입력!AQ25</f>
        <v>0</v>
      </c>
      <c r="AR25" s="76">
        <f>급여입력!AR25</f>
        <v>0</v>
      </c>
      <c r="AS25" s="76">
        <f>급여입력!AS25</f>
        <v>0</v>
      </c>
      <c r="AT25" s="76">
        <f>급여입력!AT25</f>
        <v>0</v>
      </c>
      <c r="AU25" s="76">
        <f>급여입력!AU25</f>
        <v>0</v>
      </c>
      <c r="AV25" s="76">
        <f>급여입력!AV25</f>
        <v>0</v>
      </c>
      <c r="AW25" s="76">
        <f>급여입력!AW25</f>
        <v>0</v>
      </c>
      <c r="AX25" s="76">
        <f>급여입력!AX25</f>
        <v>0</v>
      </c>
      <c r="AY25" s="76">
        <f>급여입력!AY25</f>
        <v>0</v>
      </c>
      <c r="AZ25" s="76">
        <f>급여입력!AZ25</f>
        <v>0</v>
      </c>
      <c r="BA25" s="76">
        <f>급여입력!BA25</f>
        <v>0</v>
      </c>
      <c r="BB25" s="76">
        <f>급여입력!BB25</f>
        <v>0</v>
      </c>
      <c r="BC25" s="76">
        <f>급여입력!BC25</f>
        <v>0</v>
      </c>
      <c r="BD25" s="76">
        <f>급여입력!BD25</f>
        <v>0</v>
      </c>
      <c r="BE25" s="76">
        <f>급여입력!BE25</f>
        <v>0</v>
      </c>
      <c r="BF25" s="76">
        <f>급여입력!BF25</f>
        <v>0</v>
      </c>
      <c r="BG25" s="76">
        <f>급여입력!BG25</f>
        <v>0</v>
      </c>
      <c r="BH25" s="76">
        <f>급여입력!BH25</f>
        <v>0</v>
      </c>
      <c r="BI25" s="76">
        <f>급여입력!BI25</f>
        <v>0</v>
      </c>
      <c r="BJ25" s="76">
        <f>급여입력!BJ25</f>
        <v>0</v>
      </c>
      <c r="BK25" s="76">
        <f>급여입력!BK25</f>
        <v>0</v>
      </c>
      <c r="BL25" s="76">
        <f>급여입력!BL25</f>
        <v>0</v>
      </c>
      <c r="BM25" s="76">
        <f>급여입력!BM25</f>
        <v>0</v>
      </c>
      <c r="BN25" s="76">
        <f>급여입력!BN25</f>
        <v>0</v>
      </c>
      <c r="BO25" s="76">
        <f>급여입력!BO25</f>
        <v>0</v>
      </c>
      <c r="BP25" s="77">
        <f>급여입력!BP25</f>
        <v>0</v>
      </c>
    </row>
    <row r="26" spans="2:68" ht="20.100000000000001" hidden="1" customHeight="1">
      <c r="B26" s="74" t="str">
        <f>급여입력!B26</f>
        <v/>
      </c>
      <c r="C26" s="75">
        <f>급여입력!C26</f>
        <v>0</v>
      </c>
      <c r="D26" s="75" t="str">
        <f>급여입력!D26</f>
        <v/>
      </c>
      <c r="E26" s="75" t="str">
        <f>급여입력!E26</f>
        <v/>
      </c>
      <c r="F26" s="76">
        <f>급여입력!F26</f>
        <v>0</v>
      </c>
      <c r="G26" s="76">
        <f>급여입력!G26</f>
        <v>0</v>
      </c>
      <c r="H26" s="76">
        <f>급여입력!H26</f>
        <v>0</v>
      </c>
      <c r="I26" s="76">
        <f>급여입력!I26</f>
        <v>0</v>
      </c>
      <c r="J26" s="76">
        <f>급여입력!J26</f>
        <v>0</v>
      </c>
      <c r="K26" s="76">
        <f>급여입력!K26</f>
        <v>0</v>
      </c>
      <c r="L26" s="76">
        <f>급여입력!L26</f>
        <v>0</v>
      </c>
      <c r="M26" s="76">
        <f>급여입력!M26</f>
        <v>0</v>
      </c>
      <c r="N26" s="76">
        <f>급여입력!N26</f>
        <v>0</v>
      </c>
      <c r="O26" s="76">
        <f>급여입력!O26</f>
        <v>0</v>
      </c>
      <c r="P26" s="76">
        <f>급여입력!P26</f>
        <v>0</v>
      </c>
      <c r="Q26" s="76">
        <f>급여입력!Q26</f>
        <v>0</v>
      </c>
      <c r="R26" s="76">
        <f>급여입력!R26</f>
        <v>0</v>
      </c>
      <c r="S26" s="76">
        <f>급여입력!S26</f>
        <v>0</v>
      </c>
      <c r="T26" s="76">
        <f>급여입력!T26</f>
        <v>0</v>
      </c>
      <c r="U26" s="76">
        <f>급여입력!U26</f>
        <v>0</v>
      </c>
      <c r="V26" s="76">
        <f>급여입력!V26</f>
        <v>0</v>
      </c>
      <c r="W26" s="76">
        <f>급여입력!W26</f>
        <v>0</v>
      </c>
      <c r="X26" s="76">
        <f>급여입력!X26</f>
        <v>0</v>
      </c>
      <c r="Y26" s="76">
        <f>급여입력!Y26</f>
        <v>0</v>
      </c>
      <c r="Z26" s="76">
        <f>급여입력!Z26</f>
        <v>0</v>
      </c>
      <c r="AA26" s="76">
        <f>급여입력!AA26</f>
        <v>0</v>
      </c>
      <c r="AB26" s="76">
        <f>급여입력!AB26</f>
        <v>0</v>
      </c>
      <c r="AC26" s="76">
        <f>급여입력!AC26</f>
        <v>0</v>
      </c>
      <c r="AD26" s="76">
        <f>급여입력!AD26</f>
        <v>0</v>
      </c>
      <c r="AE26" s="76">
        <f>급여입력!AE26</f>
        <v>0</v>
      </c>
      <c r="AF26" s="76">
        <f>급여입력!AF26</f>
        <v>0</v>
      </c>
      <c r="AG26" s="76">
        <f>급여입력!AG26</f>
        <v>0</v>
      </c>
      <c r="AH26" s="76">
        <f>급여입력!AH26</f>
        <v>0</v>
      </c>
      <c r="AI26" s="76">
        <f>급여입력!AI26</f>
        <v>0</v>
      </c>
      <c r="AJ26" s="76">
        <f>급여입력!AJ26</f>
        <v>0</v>
      </c>
      <c r="AK26" s="76">
        <f>급여입력!AK26</f>
        <v>0</v>
      </c>
      <c r="AL26" s="76">
        <f>급여입력!AL26</f>
        <v>0</v>
      </c>
      <c r="AM26" s="76">
        <f>급여입력!AM26</f>
        <v>0</v>
      </c>
      <c r="AN26" s="76">
        <f>급여입력!AN26</f>
        <v>0</v>
      </c>
      <c r="AO26" s="76">
        <f>급여입력!AO26</f>
        <v>0</v>
      </c>
      <c r="AP26" s="76">
        <f>급여입력!AP26</f>
        <v>0</v>
      </c>
      <c r="AQ26" s="76">
        <f>급여입력!AQ26</f>
        <v>0</v>
      </c>
      <c r="AR26" s="76">
        <f>급여입력!AR26</f>
        <v>0</v>
      </c>
      <c r="AS26" s="76">
        <f>급여입력!AS26</f>
        <v>0</v>
      </c>
      <c r="AT26" s="76">
        <f>급여입력!AT26</f>
        <v>0</v>
      </c>
      <c r="AU26" s="76">
        <f>급여입력!AU26</f>
        <v>0</v>
      </c>
      <c r="AV26" s="76">
        <f>급여입력!AV26</f>
        <v>0</v>
      </c>
      <c r="AW26" s="76">
        <f>급여입력!AW26</f>
        <v>0</v>
      </c>
      <c r="AX26" s="76">
        <f>급여입력!AX26</f>
        <v>0</v>
      </c>
      <c r="AY26" s="76">
        <f>급여입력!AY26</f>
        <v>0</v>
      </c>
      <c r="AZ26" s="76">
        <f>급여입력!AZ26</f>
        <v>0</v>
      </c>
      <c r="BA26" s="76">
        <f>급여입력!BA26</f>
        <v>0</v>
      </c>
      <c r="BB26" s="76">
        <f>급여입력!BB26</f>
        <v>0</v>
      </c>
      <c r="BC26" s="76">
        <f>급여입력!BC26</f>
        <v>0</v>
      </c>
      <c r="BD26" s="76">
        <f>급여입력!BD26</f>
        <v>0</v>
      </c>
      <c r="BE26" s="76">
        <f>급여입력!BE26</f>
        <v>0</v>
      </c>
      <c r="BF26" s="76">
        <f>급여입력!BF26</f>
        <v>0</v>
      </c>
      <c r="BG26" s="76">
        <f>급여입력!BG26</f>
        <v>0</v>
      </c>
      <c r="BH26" s="76">
        <f>급여입력!BH26</f>
        <v>0</v>
      </c>
      <c r="BI26" s="76">
        <f>급여입력!BI26</f>
        <v>0</v>
      </c>
      <c r="BJ26" s="76">
        <f>급여입력!BJ26</f>
        <v>0</v>
      </c>
      <c r="BK26" s="76">
        <f>급여입력!BK26</f>
        <v>0</v>
      </c>
      <c r="BL26" s="76">
        <f>급여입력!BL26</f>
        <v>0</v>
      </c>
      <c r="BM26" s="76">
        <f>급여입력!BM26</f>
        <v>0</v>
      </c>
      <c r="BN26" s="76">
        <f>급여입력!BN26</f>
        <v>0</v>
      </c>
      <c r="BO26" s="76">
        <f>급여입력!BO26</f>
        <v>0</v>
      </c>
      <c r="BP26" s="77">
        <f>급여입력!BP26</f>
        <v>0</v>
      </c>
    </row>
    <row r="27" spans="2:68" ht="20.100000000000001" hidden="1" customHeight="1">
      <c r="B27" s="74" t="str">
        <f>급여입력!B27</f>
        <v/>
      </c>
      <c r="C27" s="75">
        <f>급여입력!C27</f>
        <v>0</v>
      </c>
      <c r="D27" s="75" t="str">
        <f>급여입력!D27</f>
        <v/>
      </c>
      <c r="E27" s="75" t="str">
        <f>급여입력!E27</f>
        <v/>
      </c>
      <c r="F27" s="76">
        <f>급여입력!F27</f>
        <v>0</v>
      </c>
      <c r="G27" s="76">
        <f>급여입력!G27</f>
        <v>0</v>
      </c>
      <c r="H27" s="76">
        <f>급여입력!H27</f>
        <v>0</v>
      </c>
      <c r="I27" s="76">
        <f>급여입력!I27</f>
        <v>0</v>
      </c>
      <c r="J27" s="76">
        <f>급여입력!J27</f>
        <v>0</v>
      </c>
      <c r="K27" s="76">
        <f>급여입력!K27</f>
        <v>0</v>
      </c>
      <c r="L27" s="76">
        <f>급여입력!L27</f>
        <v>0</v>
      </c>
      <c r="M27" s="76">
        <f>급여입력!M27</f>
        <v>0</v>
      </c>
      <c r="N27" s="76">
        <f>급여입력!N27</f>
        <v>0</v>
      </c>
      <c r="O27" s="76">
        <f>급여입력!O27</f>
        <v>0</v>
      </c>
      <c r="P27" s="76">
        <f>급여입력!P27</f>
        <v>0</v>
      </c>
      <c r="Q27" s="76">
        <f>급여입력!Q27</f>
        <v>0</v>
      </c>
      <c r="R27" s="76">
        <f>급여입력!R27</f>
        <v>0</v>
      </c>
      <c r="S27" s="76">
        <f>급여입력!S27</f>
        <v>0</v>
      </c>
      <c r="T27" s="76">
        <f>급여입력!T27</f>
        <v>0</v>
      </c>
      <c r="U27" s="76">
        <f>급여입력!U27</f>
        <v>0</v>
      </c>
      <c r="V27" s="76">
        <f>급여입력!V27</f>
        <v>0</v>
      </c>
      <c r="W27" s="76">
        <f>급여입력!W27</f>
        <v>0</v>
      </c>
      <c r="X27" s="76">
        <f>급여입력!X27</f>
        <v>0</v>
      </c>
      <c r="Y27" s="76">
        <f>급여입력!Y27</f>
        <v>0</v>
      </c>
      <c r="Z27" s="76">
        <f>급여입력!Z27</f>
        <v>0</v>
      </c>
      <c r="AA27" s="76">
        <f>급여입력!AA27</f>
        <v>0</v>
      </c>
      <c r="AB27" s="76">
        <f>급여입력!AB27</f>
        <v>0</v>
      </c>
      <c r="AC27" s="76">
        <f>급여입력!AC27</f>
        <v>0</v>
      </c>
      <c r="AD27" s="76">
        <f>급여입력!AD27</f>
        <v>0</v>
      </c>
      <c r="AE27" s="76">
        <f>급여입력!AE27</f>
        <v>0</v>
      </c>
      <c r="AF27" s="76">
        <f>급여입력!AF27</f>
        <v>0</v>
      </c>
      <c r="AG27" s="76">
        <f>급여입력!AG27</f>
        <v>0</v>
      </c>
      <c r="AH27" s="76">
        <f>급여입력!AH27</f>
        <v>0</v>
      </c>
      <c r="AI27" s="76">
        <f>급여입력!AI27</f>
        <v>0</v>
      </c>
      <c r="AJ27" s="76">
        <f>급여입력!AJ27</f>
        <v>0</v>
      </c>
      <c r="AK27" s="76">
        <f>급여입력!AK27</f>
        <v>0</v>
      </c>
      <c r="AL27" s="76">
        <f>급여입력!AL27</f>
        <v>0</v>
      </c>
      <c r="AM27" s="76">
        <f>급여입력!AM27</f>
        <v>0</v>
      </c>
      <c r="AN27" s="76">
        <f>급여입력!AN27</f>
        <v>0</v>
      </c>
      <c r="AO27" s="76">
        <f>급여입력!AO27</f>
        <v>0</v>
      </c>
      <c r="AP27" s="76">
        <f>급여입력!AP27</f>
        <v>0</v>
      </c>
      <c r="AQ27" s="76">
        <f>급여입력!AQ27</f>
        <v>0</v>
      </c>
      <c r="AR27" s="76">
        <f>급여입력!AR27</f>
        <v>0</v>
      </c>
      <c r="AS27" s="76">
        <f>급여입력!AS27</f>
        <v>0</v>
      </c>
      <c r="AT27" s="76">
        <f>급여입력!AT27</f>
        <v>0</v>
      </c>
      <c r="AU27" s="76">
        <f>급여입력!AU27</f>
        <v>0</v>
      </c>
      <c r="AV27" s="76">
        <f>급여입력!AV27</f>
        <v>0</v>
      </c>
      <c r="AW27" s="76">
        <f>급여입력!AW27</f>
        <v>0</v>
      </c>
      <c r="AX27" s="76">
        <f>급여입력!AX27</f>
        <v>0</v>
      </c>
      <c r="AY27" s="76">
        <f>급여입력!AY27</f>
        <v>0</v>
      </c>
      <c r="AZ27" s="76">
        <f>급여입력!AZ27</f>
        <v>0</v>
      </c>
      <c r="BA27" s="76">
        <f>급여입력!BA27</f>
        <v>0</v>
      </c>
      <c r="BB27" s="76">
        <f>급여입력!BB27</f>
        <v>0</v>
      </c>
      <c r="BC27" s="76">
        <f>급여입력!BC27</f>
        <v>0</v>
      </c>
      <c r="BD27" s="76">
        <f>급여입력!BD27</f>
        <v>0</v>
      </c>
      <c r="BE27" s="76">
        <f>급여입력!BE27</f>
        <v>0</v>
      </c>
      <c r="BF27" s="76">
        <f>급여입력!BF27</f>
        <v>0</v>
      </c>
      <c r="BG27" s="76">
        <f>급여입력!BG27</f>
        <v>0</v>
      </c>
      <c r="BH27" s="76">
        <f>급여입력!BH27</f>
        <v>0</v>
      </c>
      <c r="BI27" s="76">
        <f>급여입력!BI27</f>
        <v>0</v>
      </c>
      <c r="BJ27" s="76">
        <f>급여입력!BJ27</f>
        <v>0</v>
      </c>
      <c r="BK27" s="76">
        <f>급여입력!BK27</f>
        <v>0</v>
      </c>
      <c r="BL27" s="76">
        <f>급여입력!BL27</f>
        <v>0</v>
      </c>
      <c r="BM27" s="76">
        <f>급여입력!BM27</f>
        <v>0</v>
      </c>
      <c r="BN27" s="76">
        <f>급여입력!BN27</f>
        <v>0</v>
      </c>
      <c r="BO27" s="76">
        <f>급여입력!BO27</f>
        <v>0</v>
      </c>
      <c r="BP27" s="77">
        <f>급여입력!BP27</f>
        <v>0</v>
      </c>
    </row>
    <row r="28" spans="2:68" ht="20.100000000000001" hidden="1" customHeight="1">
      <c r="B28" s="74" t="str">
        <f>급여입력!B28</f>
        <v/>
      </c>
      <c r="C28" s="75">
        <f>급여입력!C28</f>
        <v>0</v>
      </c>
      <c r="D28" s="75" t="str">
        <f>급여입력!D28</f>
        <v/>
      </c>
      <c r="E28" s="75" t="str">
        <f>급여입력!E28</f>
        <v/>
      </c>
      <c r="F28" s="76">
        <f>급여입력!F28</f>
        <v>0</v>
      </c>
      <c r="G28" s="76">
        <f>급여입력!G28</f>
        <v>0</v>
      </c>
      <c r="H28" s="76">
        <f>급여입력!H28</f>
        <v>0</v>
      </c>
      <c r="I28" s="76">
        <f>급여입력!I28</f>
        <v>0</v>
      </c>
      <c r="J28" s="76">
        <f>급여입력!J28</f>
        <v>0</v>
      </c>
      <c r="K28" s="76">
        <f>급여입력!K28</f>
        <v>0</v>
      </c>
      <c r="L28" s="76">
        <f>급여입력!L28</f>
        <v>0</v>
      </c>
      <c r="M28" s="76">
        <f>급여입력!M28</f>
        <v>0</v>
      </c>
      <c r="N28" s="76">
        <f>급여입력!N28</f>
        <v>0</v>
      </c>
      <c r="O28" s="76">
        <f>급여입력!O28</f>
        <v>0</v>
      </c>
      <c r="P28" s="76">
        <f>급여입력!P28</f>
        <v>0</v>
      </c>
      <c r="Q28" s="76">
        <f>급여입력!Q28</f>
        <v>0</v>
      </c>
      <c r="R28" s="76">
        <f>급여입력!R28</f>
        <v>0</v>
      </c>
      <c r="S28" s="76">
        <f>급여입력!S28</f>
        <v>0</v>
      </c>
      <c r="T28" s="76">
        <f>급여입력!T28</f>
        <v>0</v>
      </c>
      <c r="U28" s="76">
        <f>급여입력!U28</f>
        <v>0</v>
      </c>
      <c r="V28" s="76">
        <f>급여입력!V28</f>
        <v>0</v>
      </c>
      <c r="W28" s="76">
        <f>급여입력!W28</f>
        <v>0</v>
      </c>
      <c r="X28" s="76">
        <f>급여입력!X28</f>
        <v>0</v>
      </c>
      <c r="Y28" s="76">
        <f>급여입력!Y28</f>
        <v>0</v>
      </c>
      <c r="Z28" s="76">
        <f>급여입력!Z28</f>
        <v>0</v>
      </c>
      <c r="AA28" s="76">
        <f>급여입력!AA28</f>
        <v>0</v>
      </c>
      <c r="AB28" s="76">
        <f>급여입력!AB28</f>
        <v>0</v>
      </c>
      <c r="AC28" s="76">
        <f>급여입력!AC28</f>
        <v>0</v>
      </c>
      <c r="AD28" s="76">
        <f>급여입력!AD28</f>
        <v>0</v>
      </c>
      <c r="AE28" s="76">
        <f>급여입력!AE28</f>
        <v>0</v>
      </c>
      <c r="AF28" s="76">
        <f>급여입력!AF28</f>
        <v>0</v>
      </c>
      <c r="AG28" s="76">
        <f>급여입력!AG28</f>
        <v>0</v>
      </c>
      <c r="AH28" s="76">
        <f>급여입력!AH28</f>
        <v>0</v>
      </c>
      <c r="AI28" s="76">
        <f>급여입력!AI28</f>
        <v>0</v>
      </c>
      <c r="AJ28" s="76">
        <f>급여입력!AJ28</f>
        <v>0</v>
      </c>
      <c r="AK28" s="76">
        <f>급여입력!AK28</f>
        <v>0</v>
      </c>
      <c r="AL28" s="76">
        <f>급여입력!AL28</f>
        <v>0</v>
      </c>
      <c r="AM28" s="76">
        <f>급여입력!AM28</f>
        <v>0</v>
      </c>
      <c r="AN28" s="76">
        <f>급여입력!AN28</f>
        <v>0</v>
      </c>
      <c r="AO28" s="76">
        <f>급여입력!AO28</f>
        <v>0</v>
      </c>
      <c r="AP28" s="76">
        <f>급여입력!AP28</f>
        <v>0</v>
      </c>
      <c r="AQ28" s="76">
        <f>급여입력!AQ28</f>
        <v>0</v>
      </c>
      <c r="AR28" s="76">
        <f>급여입력!AR28</f>
        <v>0</v>
      </c>
      <c r="AS28" s="76">
        <f>급여입력!AS28</f>
        <v>0</v>
      </c>
      <c r="AT28" s="76">
        <f>급여입력!AT28</f>
        <v>0</v>
      </c>
      <c r="AU28" s="76">
        <f>급여입력!AU28</f>
        <v>0</v>
      </c>
      <c r="AV28" s="76">
        <f>급여입력!AV28</f>
        <v>0</v>
      </c>
      <c r="AW28" s="76">
        <f>급여입력!AW28</f>
        <v>0</v>
      </c>
      <c r="AX28" s="76">
        <f>급여입력!AX28</f>
        <v>0</v>
      </c>
      <c r="AY28" s="76">
        <f>급여입력!AY28</f>
        <v>0</v>
      </c>
      <c r="AZ28" s="76">
        <f>급여입력!AZ28</f>
        <v>0</v>
      </c>
      <c r="BA28" s="76">
        <f>급여입력!BA28</f>
        <v>0</v>
      </c>
      <c r="BB28" s="76">
        <f>급여입력!BB28</f>
        <v>0</v>
      </c>
      <c r="BC28" s="76">
        <f>급여입력!BC28</f>
        <v>0</v>
      </c>
      <c r="BD28" s="76">
        <f>급여입력!BD28</f>
        <v>0</v>
      </c>
      <c r="BE28" s="76">
        <f>급여입력!BE28</f>
        <v>0</v>
      </c>
      <c r="BF28" s="76">
        <f>급여입력!BF28</f>
        <v>0</v>
      </c>
      <c r="BG28" s="76">
        <f>급여입력!BG28</f>
        <v>0</v>
      </c>
      <c r="BH28" s="76">
        <f>급여입력!BH28</f>
        <v>0</v>
      </c>
      <c r="BI28" s="76">
        <f>급여입력!BI28</f>
        <v>0</v>
      </c>
      <c r="BJ28" s="76">
        <f>급여입력!BJ28</f>
        <v>0</v>
      </c>
      <c r="BK28" s="76">
        <f>급여입력!BK28</f>
        <v>0</v>
      </c>
      <c r="BL28" s="76">
        <f>급여입력!BL28</f>
        <v>0</v>
      </c>
      <c r="BM28" s="76">
        <f>급여입력!BM28</f>
        <v>0</v>
      </c>
      <c r="BN28" s="76">
        <f>급여입력!BN28</f>
        <v>0</v>
      </c>
      <c r="BO28" s="76">
        <f>급여입력!BO28</f>
        <v>0</v>
      </c>
      <c r="BP28" s="77">
        <f>급여입력!BP28</f>
        <v>0</v>
      </c>
    </row>
    <row r="29" spans="2:68" ht="20.100000000000001" hidden="1" customHeight="1">
      <c r="B29" s="74" t="str">
        <f>급여입력!B29</f>
        <v/>
      </c>
      <c r="C29" s="75">
        <f>급여입력!C29</f>
        <v>0</v>
      </c>
      <c r="D29" s="75" t="str">
        <f>급여입력!D29</f>
        <v/>
      </c>
      <c r="E29" s="75" t="str">
        <f>급여입력!E29</f>
        <v/>
      </c>
      <c r="F29" s="76">
        <f>급여입력!F29</f>
        <v>0</v>
      </c>
      <c r="G29" s="76">
        <f>급여입력!G29</f>
        <v>0</v>
      </c>
      <c r="H29" s="76">
        <f>급여입력!H29</f>
        <v>0</v>
      </c>
      <c r="I29" s="76">
        <f>급여입력!I29</f>
        <v>0</v>
      </c>
      <c r="J29" s="76">
        <f>급여입력!J29</f>
        <v>0</v>
      </c>
      <c r="K29" s="76">
        <f>급여입력!K29</f>
        <v>0</v>
      </c>
      <c r="L29" s="76">
        <f>급여입력!L29</f>
        <v>0</v>
      </c>
      <c r="M29" s="76">
        <f>급여입력!M29</f>
        <v>0</v>
      </c>
      <c r="N29" s="76">
        <f>급여입력!N29</f>
        <v>0</v>
      </c>
      <c r="O29" s="76">
        <f>급여입력!O29</f>
        <v>0</v>
      </c>
      <c r="P29" s="76">
        <f>급여입력!P29</f>
        <v>0</v>
      </c>
      <c r="Q29" s="76">
        <f>급여입력!Q29</f>
        <v>0</v>
      </c>
      <c r="R29" s="76">
        <f>급여입력!R29</f>
        <v>0</v>
      </c>
      <c r="S29" s="76">
        <f>급여입력!S29</f>
        <v>0</v>
      </c>
      <c r="T29" s="76">
        <f>급여입력!T29</f>
        <v>0</v>
      </c>
      <c r="U29" s="76">
        <f>급여입력!U29</f>
        <v>0</v>
      </c>
      <c r="V29" s="76">
        <f>급여입력!V29</f>
        <v>0</v>
      </c>
      <c r="W29" s="76">
        <f>급여입력!W29</f>
        <v>0</v>
      </c>
      <c r="X29" s="76">
        <f>급여입력!X29</f>
        <v>0</v>
      </c>
      <c r="Y29" s="76">
        <f>급여입력!Y29</f>
        <v>0</v>
      </c>
      <c r="Z29" s="76">
        <f>급여입력!Z29</f>
        <v>0</v>
      </c>
      <c r="AA29" s="76">
        <f>급여입력!AA29</f>
        <v>0</v>
      </c>
      <c r="AB29" s="76">
        <f>급여입력!AB29</f>
        <v>0</v>
      </c>
      <c r="AC29" s="76">
        <f>급여입력!AC29</f>
        <v>0</v>
      </c>
      <c r="AD29" s="76">
        <f>급여입력!AD29</f>
        <v>0</v>
      </c>
      <c r="AE29" s="76">
        <f>급여입력!AE29</f>
        <v>0</v>
      </c>
      <c r="AF29" s="76">
        <f>급여입력!AF29</f>
        <v>0</v>
      </c>
      <c r="AG29" s="76">
        <f>급여입력!AG29</f>
        <v>0</v>
      </c>
      <c r="AH29" s="76">
        <f>급여입력!AH29</f>
        <v>0</v>
      </c>
      <c r="AI29" s="76">
        <f>급여입력!AI29</f>
        <v>0</v>
      </c>
      <c r="AJ29" s="76">
        <f>급여입력!AJ29</f>
        <v>0</v>
      </c>
      <c r="AK29" s="76">
        <f>급여입력!AK29</f>
        <v>0</v>
      </c>
      <c r="AL29" s="76">
        <f>급여입력!AL29</f>
        <v>0</v>
      </c>
      <c r="AM29" s="76">
        <f>급여입력!AM29</f>
        <v>0</v>
      </c>
      <c r="AN29" s="76">
        <f>급여입력!AN29</f>
        <v>0</v>
      </c>
      <c r="AO29" s="76">
        <f>급여입력!AO29</f>
        <v>0</v>
      </c>
      <c r="AP29" s="76">
        <f>급여입력!AP29</f>
        <v>0</v>
      </c>
      <c r="AQ29" s="76">
        <f>급여입력!AQ29</f>
        <v>0</v>
      </c>
      <c r="AR29" s="76">
        <f>급여입력!AR29</f>
        <v>0</v>
      </c>
      <c r="AS29" s="76">
        <f>급여입력!AS29</f>
        <v>0</v>
      </c>
      <c r="AT29" s="76">
        <f>급여입력!AT29</f>
        <v>0</v>
      </c>
      <c r="AU29" s="76">
        <f>급여입력!AU29</f>
        <v>0</v>
      </c>
      <c r="AV29" s="76">
        <f>급여입력!AV29</f>
        <v>0</v>
      </c>
      <c r="AW29" s="76">
        <f>급여입력!AW29</f>
        <v>0</v>
      </c>
      <c r="AX29" s="76">
        <f>급여입력!AX29</f>
        <v>0</v>
      </c>
      <c r="AY29" s="76">
        <f>급여입력!AY29</f>
        <v>0</v>
      </c>
      <c r="AZ29" s="76">
        <f>급여입력!AZ29</f>
        <v>0</v>
      </c>
      <c r="BA29" s="76">
        <f>급여입력!BA29</f>
        <v>0</v>
      </c>
      <c r="BB29" s="76">
        <f>급여입력!BB29</f>
        <v>0</v>
      </c>
      <c r="BC29" s="76">
        <f>급여입력!BC29</f>
        <v>0</v>
      </c>
      <c r="BD29" s="76">
        <f>급여입력!BD29</f>
        <v>0</v>
      </c>
      <c r="BE29" s="76">
        <f>급여입력!BE29</f>
        <v>0</v>
      </c>
      <c r="BF29" s="76">
        <f>급여입력!BF29</f>
        <v>0</v>
      </c>
      <c r="BG29" s="76">
        <f>급여입력!BG29</f>
        <v>0</v>
      </c>
      <c r="BH29" s="76">
        <f>급여입력!BH29</f>
        <v>0</v>
      </c>
      <c r="BI29" s="76">
        <f>급여입력!BI29</f>
        <v>0</v>
      </c>
      <c r="BJ29" s="76">
        <f>급여입력!BJ29</f>
        <v>0</v>
      </c>
      <c r="BK29" s="76">
        <f>급여입력!BK29</f>
        <v>0</v>
      </c>
      <c r="BL29" s="76">
        <f>급여입력!BL29</f>
        <v>0</v>
      </c>
      <c r="BM29" s="76">
        <f>급여입력!BM29</f>
        <v>0</v>
      </c>
      <c r="BN29" s="76">
        <f>급여입력!BN29</f>
        <v>0</v>
      </c>
      <c r="BO29" s="76">
        <f>급여입력!BO29</f>
        <v>0</v>
      </c>
      <c r="BP29" s="77">
        <f>급여입력!BP29</f>
        <v>0</v>
      </c>
    </row>
    <row r="30" spans="2:68" ht="20.100000000000001" hidden="1" customHeight="1">
      <c r="B30" s="74" t="str">
        <f>급여입력!B30</f>
        <v/>
      </c>
      <c r="C30" s="75">
        <f>급여입력!C30</f>
        <v>0</v>
      </c>
      <c r="D30" s="75" t="str">
        <f>급여입력!D30</f>
        <v/>
      </c>
      <c r="E30" s="75" t="str">
        <f>급여입력!E30</f>
        <v/>
      </c>
      <c r="F30" s="76">
        <f>급여입력!F30</f>
        <v>0</v>
      </c>
      <c r="G30" s="76">
        <f>급여입력!G30</f>
        <v>0</v>
      </c>
      <c r="H30" s="76">
        <f>급여입력!H30</f>
        <v>0</v>
      </c>
      <c r="I30" s="76">
        <f>급여입력!I30</f>
        <v>0</v>
      </c>
      <c r="J30" s="76">
        <f>급여입력!J30</f>
        <v>0</v>
      </c>
      <c r="K30" s="76">
        <f>급여입력!K30</f>
        <v>0</v>
      </c>
      <c r="L30" s="76">
        <f>급여입력!L30</f>
        <v>0</v>
      </c>
      <c r="M30" s="76">
        <f>급여입력!M30</f>
        <v>0</v>
      </c>
      <c r="N30" s="76">
        <f>급여입력!N30</f>
        <v>0</v>
      </c>
      <c r="O30" s="76">
        <f>급여입력!O30</f>
        <v>0</v>
      </c>
      <c r="P30" s="76">
        <f>급여입력!P30</f>
        <v>0</v>
      </c>
      <c r="Q30" s="76">
        <f>급여입력!Q30</f>
        <v>0</v>
      </c>
      <c r="R30" s="76">
        <f>급여입력!R30</f>
        <v>0</v>
      </c>
      <c r="S30" s="76">
        <f>급여입력!S30</f>
        <v>0</v>
      </c>
      <c r="T30" s="76">
        <f>급여입력!T30</f>
        <v>0</v>
      </c>
      <c r="U30" s="76">
        <f>급여입력!U30</f>
        <v>0</v>
      </c>
      <c r="V30" s="76">
        <f>급여입력!V30</f>
        <v>0</v>
      </c>
      <c r="W30" s="76">
        <f>급여입력!W30</f>
        <v>0</v>
      </c>
      <c r="X30" s="76">
        <f>급여입력!X30</f>
        <v>0</v>
      </c>
      <c r="Y30" s="76">
        <f>급여입력!Y30</f>
        <v>0</v>
      </c>
      <c r="Z30" s="76">
        <f>급여입력!Z30</f>
        <v>0</v>
      </c>
      <c r="AA30" s="76">
        <f>급여입력!AA30</f>
        <v>0</v>
      </c>
      <c r="AB30" s="76">
        <f>급여입력!AB30</f>
        <v>0</v>
      </c>
      <c r="AC30" s="76">
        <f>급여입력!AC30</f>
        <v>0</v>
      </c>
      <c r="AD30" s="76">
        <f>급여입력!AD30</f>
        <v>0</v>
      </c>
      <c r="AE30" s="76">
        <f>급여입력!AE30</f>
        <v>0</v>
      </c>
      <c r="AF30" s="76">
        <f>급여입력!AF30</f>
        <v>0</v>
      </c>
      <c r="AG30" s="76">
        <f>급여입력!AG30</f>
        <v>0</v>
      </c>
      <c r="AH30" s="76">
        <f>급여입력!AH30</f>
        <v>0</v>
      </c>
      <c r="AI30" s="76">
        <f>급여입력!AI30</f>
        <v>0</v>
      </c>
      <c r="AJ30" s="76">
        <f>급여입력!AJ30</f>
        <v>0</v>
      </c>
      <c r="AK30" s="76">
        <f>급여입력!AK30</f>
        <v>0</v>
      </c>
      <c r="AL30" s="76">
        <f>급여입력!AL30</f>
        <v>0</v>
      </c>
      <c r="AM30" s="76">
        <f>급여입력!AM30</f>
        <v>0</v>
      </c>
      <c r="AN30" s="76">
        <f>급여입력!AN30</f>
        <v>0</v>
      </c>
      <c r="AO30" s="76">
        <f>급여입력!AO30</f>
        <v>0</v>
      </c>
      <c r="AP30" s="76">
        <f>급여입력!AP30</f>
        <v>0</v>
      </c>
      <c r="AQ30" s="76">
        <f>급여입력!AQ30</f>
        <v>0</v>
      </c>
      <c r="AR30" s="76">
        <f>급여입력!AR30</f>
        <v>0</v>
      </c>
      <c r="AS30" s="76">
        <f>급여입력!AS30</f>
        <v>0</v>
      </c>
      <c r="AT30" s="76">
        <f>급여입력!AT30</f>
        <v>0</v>
      </c>
      <c r="AU30" s="76">
        <f>급여입력!AU30</f>
        <v>0</v>
      </c>
      <c r="AV30" s="76">
        <f>급여입력!AV30</f>
        <v>0</v>
      </c>
      <c r="AW30" s="76">
        <f>급여입력!AW30</f>
        <v>0</v>
      </c>
      <c r="AX30" s="76">
        <f>급여입력!AX30</f>
        <v>0</v>
      </c>
      <c r="AY30" s="76">
        <f>급여입력!AY30</f>
        <v>0</v>
      </c>
      <c r="AZ30" s="76">
        <f>급여입력!AZ30</f>
        <v>0</v>
      </c>
      <c r="BA30" s="76">
        <f>급여입력!BA30</f>
        <v>0</v>
      </c>
      <c r="BB30" s="76">
        <f>급여입력!BB30</f>
        <v>0</v>
      </c>
      <c r="BC30" s="76">
        <f>급여입력!BC30</f>
        <v>0</v>
      </c>
      <c r="BD30" s="76">
        <f>급여입력!BD30</f>
        <v>0</v>
      </c>
      <c r="BE30" s="76">
        <f>급여입력!BE30</f>
        <v>0</v>
      </c>
      <c r="BF30" s="76">
        <f>급여입력!BF30</f>
        <v>0</v>
      </c>
      <c r="BG30" s="76">
        <f>급여입력!BG30</f>
        <v>0</v>
      </c>
      <c r="BH30" s="76">
        <f>급여입력!BH30</f>
        <v>0</v>
      </c>
      <c r="BI30" s="76">
        <f>급여입력!BI30</f>
        <v>0</v>
      </c>
      <c r="BJ30" s="76">
        <f>급여입력!BJ30</f>
        <v>0</v>
      </c>
      <c r="BK30" s="76">
        <f>급여입력!BK30</f>
        <v>0</v>
      </c>
      <c r="BL30" s="76">
        <f>급여입력!BL30</f>
        <v>0</v>
      </c>
      <c r="BM30" s="76">
        <f>급여입력!BM30</f>
        <v>0</v>
      </c>
      <c r="BN30" s="76">
        <f>급여입력!BN30</f>
        <v>0</v>
      </c>
      <c r="BO30" s="76">
        <f>급여입력!BO30</f>
        <v>0</v>
      </c>
      <c r="BP30" s="77">
        <f>급여입력!BP30</f>
        <v>0</v>
      </c>
    </row>
    <row r="31" spans="2:68" ht="20.100000000000001" hidden="1" customHeight="1">
      <c r="B31" s="74" t="str">
        <f>급여입력!B31</f>
        <v/>
      </c>
      <c r="C31" s="75">
        <f>급여입력!C31</f>
        <v>0</v>
      </c>
      <c r="D31" s="75" t="str">
        <f>급여입력!D31</f>
        <v/>
      </c>
      <c r="E31" s="75" t="str">
        <f>급여입력!E31</f>
        <v/>
      </c>
      <c r="F31" s="76">
        <f>급여입력!F31</f>
        <v>0</v>
      </c>
      <c r="G31" s="76">
        <f>급여입력!G31</f>
        <v>0</v>
      </c>
      <c r="H31" s="76">
        <f>급여입력!H31</f>
        <v>0</v>
      </c>
      <c r="I31" s="76">
        <f>급여입력!I31</f>
        <v>0</v>
      </c>
      <c r="J31" s="76">
        <f>급여입력!J31</f>
        <v>0</v>
      </c>
      <c r="K31" s="76">
        <f>급여입력!K31</f>
        <v>0</v>
      </c>
      <c r="L31" s="76">
        <f>급여입력!L31</f>
        <v>0</v>
      </c>
      <c r="M31" s="76">
        <f>급여입력!M31</f>
        <v>0</v>
      </c>
      <c r="N31" s="76">
        <f>급여입력!N31</f>
        <v>0</v>
      </c>
      <c r="O31" s="76">
        <f>급여입력!O31</f>
        <v>0</v>
      </c>
      <c r="P31" s="76">
        <f>급여입력!P31</f>
        <v>0</v>
      </c>
      <c r="Q31" s="76">
        <f>급여입력!Q31</f>
        <v>0</v>
      </c>
      <c r="R31" s="76">
        <f>급여입력!R31</f>
        <v>0</v>
      </c>
      <c r="S31" s="76">
        <f>급여입력!S31</f>
        <v>0</v>
      </c>
      <c r="T31" s="76">
        <f>급여입력!T31</f>
        <v>0</v>
      </c>
      <c r="U31" s="76">
        <f>급여입력!U31</f>
        <v>0</v>
      </c>
      <c r="V31" s="76">
        <f>급여입력!V31</f>
        <v>0</v>
      </c>
      <c r="W31" s="76">
        <f>급여입력!W31</f>
        <v>0</v>
      </c>
      <c r="X31" s="76">
        <f>급여입력!X31</f>
        <v>0</v>
      </c>
      <c r="Y31" s="76">
        <f>급여입력!Y31</f>
        <v>0</v>
      </c>
      <c r="Z31" s="76">
        <f>급여입력!Z31</f>
        <v>0</v>
      </c>
      <c r="AA31" s="76">
        <f>급여입력!AA31</f>
        <v>0</v>
      </c>
      <c r="AB31" s="76">
        <f>급여입력!AB31</f>
        <v>0</v>
      </c>
      <c r="AC31" s="76">
        <f>급여입력!AC31</f>
        <v>0</v>
      </c>
      <c r="AD31" s="76">
        <f>급여입력!AD31</f>
        <v>0</v>
      </c>
      <c r="AE31" s="76">
        <f>급여입력!AE31</f>
        <v>0</v>
      </c>
      <c r="AF31" s="76">
        <f>급여입력!AF31</f>
        <v>0</v>
      </c>
      <c r="AG31" s="76">
        <f>급여입력!AG31</f>
        <v>0</v>
      </c>
      <c r="AH31" s="76">
        <f>급여입력!AH31</f>
        <v>0</v>
      </c>
      <c r="AI31" s="76">
        <f>급여입력!AI31</f>
        <v>0</v>
      </c>
      <c r="AJ31" s="76">
        <f>급여입력!AJ31</f>
        <v>0</v>
      </c>
      <c r="AK31" s="76">
        <f>급여입력!AK31</f>
        <v>0</v>
      </c>
      <c r="AL31" s="76">
        <f>급여입력!AL31</f>
        <v>0</v>
      </c>
      <c r="AM31" s="76">
        <f>급여입력!AM31</f>
        <v>0</v>
      </c>
      <c r="AN31" s="76">
        <f>급여입력!AN31</f>
        <v>0</v>
      </c>
      <c r="AO31" s="76">
        <f>급여입력!AO31</f>
        <v>0</v>
      </c>
      <c r="AP31" s="76">
        <f>급여입력!AP31</f>
        <v>0</v>
      </c>
      <c r="AQ31" s="76">
        <f>급여입력!AQ31</f>
        <v>0</v>
      </c>
      <c r="AR31" s="76">
        <f>급여입력!AR31</f>
        <v>0</v>
      </c>
      <c r="AS31" s="76">
        <f>급여입력!AS31</f>
        <v>0</v>
      </c>
      <c r="AT31" s="76">
        <f>급여입력!AT31</f>
        <v>0</v>
      </c>
      <c r="AU31" s="76">
        <f>급여입력!AU31</f>
        <v>0</v>
      </c>
      <c r="AV31" s="76">
        <f>급여입력!AV31</f>
        <v>0</v>
      </c>
      <c r="AW31" s="76">
        <f>급여입력!AW31</f>
        <v>0</v>
      </c>
      <c r="AX31" s="76">
        <f>급여입력!AX31</f>
        <v>0</v>
      </c>
      <c r="AY31" s="76">
        <f>급여입력!AY31</f>
        <v>0</v>
      </c>
      <c r="AZ31" s="76">
        <f>급여입력!AZ31</f>
        <v>0</v>
      </c>
      <c r="BA31" s="76">
        <f>급여입력!BA31</f>
        <v>0</v>
      </c>
      <c r="BB31" s="76">
        <f>급여입력!BB31</f>
        <v>0</v>
      </c>
      <c r="BC31" s="76">
        <f>급여입력!BC31</f>
        <v>0</v>
      </c>
      <c r="BD31" s="76">
        <f>급여입력!BD31</f>
        <v>0</v>
      </c>
      <c r="BE31" s="76">
        <f>급여입력!BE31</f>
        <v>0</v>
      </c>
      <c r="BF31" s="76">
        <f>급여입력!BF31</f>
        <v>0</v>
      </c>
      <c r="BG31" s="76">
        <f>급여입력!BG31</f>
        <v>0</v>
      </c>
      <c r="BH31" s="76">
        <f>급여입력!BH31</f>
        <v>0</v>
      </c>
      <c r="BI31" s="76">
        <f>급여입력!BI31</f>
        <v>0</v>
      </c>
      <c r="BJ31" s="76">
        <f>급여입력!BJ31</f>
        <v>0</v>
      </c>
      <c r="BK31" s="76">
        <f>급여입력!BK31</f>
        <v>0</v>
      </c>
      <c r="BL31" s="76">
        <f>급여입력!BL31</f>
        <v>0</v>
      </c>
      <c r="BM31" s="76">
        <f>급여입력!BM31</f>
        <v>0</v>
      </c>
      <c r="BN31" s="76">
        <f>급여입력!BN31</f>
        <v>0</v>
      </c>
      <c r="BO31" s="76">
        <f>급여입력!BO31</f>
        <v>0</v>
      </c>
      <c r="BP31" s="77">
        <f>급여입력!BP31</f>
        <v>0</v>
      </c>
    </row>
    <row r="32" spans="2:68" ht="20.100000000000001" hidden="1" customHeight="1">
      <c r="B32" s="74" t="str">
        <f>급여입력!B32</f>
        <v/>
      </c>
      <c r="C32" s="75">
        <f>급여입력!C32</f>
        <v>0</v>
      </c>
      <c r="D32" s="75" t="str">
        <f>급여입력!D32</f>
        <v/>
      </c>
      <c r="E32" s="75" t="str">
        <f>급여입력!E32</f>
        <v/>
      </c>
      <c r="F32" s="76">
        <f>급여입력!F32</f>
        <v>0</v>
      </c>
      <c r="G32" s="76">
        <f>급여입력!G32</f>
        <v>0</v>
      </c>
      <c r="H32" s="76">
        <f>급여입력!H32</f>
        <v>0</v>
      </c>
      <c r="I32" s="76">
        <f>급여입력!I32</f>
        <v>0</v>
      </c>
      <c r="J32" s="76">
        <f>급여입력!J32</f>
        <v>0</v>
      </c>
      <c r="K32" s="76">
        <f>급여입력!K32</f>
        <v>0</v>
      </c>
      <c r="L32" s="76">
        <f>급여입력!L32</f>
        <v>0</v>
      </c>
      <c r="M32" s="76">
        <f>급여입력!M32</f>
        <v>0</v>
      </c>
      <c r="N32" s="76">
        <f>급여입력!N32</f>
        <v>0</v>
      </c>
      <c r="O32" s="76">
        <f>급여입력!O32</f>
        <v>0</v>
      </c>
      <c r="P32" s="76">
        <f>급여입력!P32</f>
        <v>0</v>
      </c>
      <c r="Q32" s="76">
        <f>급여입력!Q32</f>
        <v>0</v>
      </c>
      <c r="R32" s="76">
        <f>급여입력!R32</f>
        <v>0</v>
      </c>
      <c r="S32" s="76">
        <f>급여입력!S32</f>
        <v>0</v>
      </c>
      <c r="T32" s="76">
        <f>급여입력!T32</f>
        <v>0</v>
      </c>
      <c r="U32" s="76">
        <f>급여입력!U32</f>
        <v>0</v>
      </c>
      <c r="V32" s="76">
        <f>급여입력!V32</f>
        <v>0</v>
      </c>
      <c r="W32" s="76">
        <f>급여입력!W32</f>
        <v>0</v>
      </c>
      <c r="X32" s="76">
        <f>급여입력!X32</f>
        <v>0</v>
      </c>
      <c r="Y32" s="76">
        <f>급여입력!Y32</f>
        <v>0</v>
      </c>
      <c r="Z32" s="76">
        <f>급여입력!Z32</f>
        <v>0</v>
      </c>
      <c r="AA32" s="76">
        <f>급여입력!AA32</f>
        <v>0</v>
      </c>
      <c r="AB32" s="76">
        <f>급여입력!AB32</f>
        <v>0</v>
      </c>
      <c r="AC32" s="76">
        <f>급여입력!AC32</f>
        <v>0</v>
      </c>
      <c r="AD32" s="76">
        <f>급여입력!AD32</f>
        <v>0</v>
      </c>
      <c r="AE32" s="76">
        <f>급여입력!AE32</f>
        <v>0</v>
      </c>
      <c r="AF32" s="76">
        <f>급여입력!AF32</f>
        <v>0</v>
      </c>
      <c r="AG32" s="76">
        <f>급여입력!AG32</f>
        <v>0</v>
      </c>
      <c r="AH32" s="76">
        <f>급여입력!AH32</f>
        <v>0</v>
      </c>
      <c r="AI32" s="76">
        <f>급여입력!AI32</f>
        <v>0</v>
      </c>
      <c r="AJ32" s="76">
        <f>급여입력!AJ32</f>
        <v>0</v>
      </c>
      <c r="AK32" s="76">
        <f>급여입력!AK32</f>
        <v>0</v>
      </c>
      <c r="AL32" s="76">
        <f>급여입력!AL32</f>
        <v>0</v>
      </c>
      <c r="AM32" s="76">
        <f>급여입력!AM32</f>
        <v>0</v>
      </c>
      <c r="AN32" s="76">
        <f>급여입력!AN32</f>
        <v>0</v>
      </c>
      <c r="AO32" s="76">
        <f>급여입력!AO32</f>
        <v>0</v>
      </c>
      <c r="AP32" s="76">
        <f>급여입력!AP32</f>
        <v>0</v>
      </c>
      <c r="AQ32" s="76">
        <f>급여입력!AQ32</f>
        <v>0</v>
      </c>
      <c r="AR32" s="76">
        <f>급여입력!AR32</f>
        <v>0</v>
      </c>
      <c r="AS32" s="76">
        <f>급여입력!AS32</f>
        <v>0</v>
      </c>
      <c r="AT32" s="76">
        <f>급여입력!AT32</f>
        <v>0</v>
      </c>
      <c r="AU32" s="76">
        <f>급여입력!AU32</f>
        <v>0</v>
      </c>
      <c r="AV32" s="76">
        <f>급여입력!AV32</f>
        <v>0</v>
      </c>
      <c r="AW32" s="76">
        <f>급여입력!AW32</f>
        <v>0</v>
      </c>
      <c r="AX32" s="76">
        <f>급여입력!AX32</f>
        <v>0</v>
      </c>
      <c r="AY32" s="76">
        <f>급여입력!AY32</f>
        <v>0</v>
      </c>
      <c r="AZ32" s="76">
        <f>급여입력!AZ32</f>
        <v>0</v>
      </c>
      <c r="BA32" s="76">
        <f>급여입력!BA32</f>
        <v>0</v>
      </c>
      <c r="BB32" s="76">
        <f>급여입력!BB32</f>
        <v>0</v>
      </c>
      <c r="BC32" s="76">
        <f>급여입력!BC32</f>
        <v>0</v>
      </c>
      <c r="BD32" s="76">
        <f>급여입력!BD32</f>
        <v>0</v>
      </c>
      <c r="BE32" s="76">
        <f>급여입력!BE32</f>
        <v>0</v>
      </c>
      <c r="BF32" s="76">
        <f>급여입력!BF32</f>
        <v>0</v>
      </c>
      <c r="BG32" s="76">
        <f>급여입력!BG32</f>
        <v>0</v>
      </c>
      <c r="BH32" s="76">
        <f>급여입력!BH32</f>
        <v>0</v>
      </c>
      <c r="BI32" s="76">
        <f>급여입력!BI32</f>
        <v>0</v>
      </c>
      <c r="BJ32" s="76">
        <f>급여입력!BJ32</f>
        <v>0</v>
      </c>
      <c r="BK32" s="76">
        <f>급여입력!BK32</f>
        <v>0</v>
      </c>
      <c r="BL32" s="76">
        <f>급여입력!BL32</f>
        <v>0</v>
      </c>
      <c r="BM32" s="76">
        <f>급여입력!BM32</f>
        <v>0</v>
      </c>
      <c r="BN32" s="76">
        <f>급여입력!BN32</f>
        <v>0</v>
      </c>
      <c r="BO32" s="76">
        <f>급여입력!BO32</f>
        <v>0</v>
      </c>
      <c r="BP32" s="77">
        <f>급여입력!BP32</f>
        <v>0</v>
      </c>
    </row>
    <row r="33" spans="2:68" ht="20.100000000000001" hidden="1" customHeight="1">
      <c r="B33" s="74" t="str">
        <f>급여입력!B33</f>
        <v/>
      </c>
      <c r="C33" s="75">
        <f>급여입력!C33</f>
        <v>0</v>
      </c>
      <c r="D33" s="75" t="str">
        <f>급여입력!D33</f>
        <v/>
      </c>
      <c r="E33" s="75" t="str">
        <f>급여입력!E33</f>
        <v/>
      </c>
      <c r="F33" s="76">
        <f>급여입력!F33</f>
        <v>0</v>
      </c>
      <c r="G33" s="76">
        <f>급여입력!G33</f>
        <v>0</v>
      </c>
      <c r="H33" s="76">
        <f>급여입력!H33</f>
        <v>0</v>
      </c>
      <c r="I33" s="76">
        <f>급여입력!I33</f>
        <v>0</v>
      </c>
      <c r="J33" s="76">
        <f>급여입력!J33</f>
        <v>0</v>
      </c>
      <c r="K33" s="76">
        <f>급여입력!K33</f>
        <v>0</v>
      </c>
      <c r="L33" s="76">
        <f>급여입력!L33</f>
        <v>0</v>
      </c>
      <c r="M33" s="76">
        <f>급여입력!M33</f>
        <v>0</v>
      </c>
      <c r="N33" s="76">
        <f>급여입력!N33</f>
        <v>0</v>
      </c>
      <c r="O33" s="76">
        <f>급여입력!O33</f>
        <v>0</v>
      </c>
      <c r="P33" s="76">
        <f>급여입력!P33</f>
        <v>0</v>
      </c>
      <c r="Q33" s="76">
        <f>급여입력!Q33</f>
        <v>0</v>
      </c>
      <c r="R33" s="76">
        <f>급여입력!R33</f>
        <v>0</v>
      </c>
      <c r="S33" s="76">
        <f>급여입력!S33</f>
        <v>0</v>
      </c>
      <c r="T33" s="76">
        <f>급여입력!T33</f>
        <v>0</v>
      </c>
      <c r="U33" s="76">
        <f>급여입력!U33</f>
        <v>0</v>
      </c>
      <c r="V33" s="76">
        <f>급여입력!V33</f>
        <v>0</v>
      </c>
      <c r="W33" s="76">
        <f>급여입력!W33</f>
        <v>0</v>
      </c>
      <c r="X33" s="76">
        <f>급여입력!X33</f>
        <v>0</v>
      </c>
      <c r="Y33" s="76">
        <f>급여입력!Y33</f>
        <v>0</v>
      </c>
      <c r="Z33" s="76">
        <f>급여입력!Z33</f>
        <v>0</v>
      </c>
      <c r="AA33" s="76">
        <f>급여입력!AA33</f>
        <v>0</v>
      </c>
      <c r="AB33" s="76">
        <f>급여입력!AB33</f>
        <v>0</v>
      </c>
      <c r="AC33" s="76">
        <f>급여입력!AC33</f>
        <v>0</v>
      </c>
      <c r="AD33" s="76">
        <f>급여입력!AD33</f>
        <v>0</v>
      </c>
      <c r="AE33" s="76">
        <f>급여입력!AE33</f>
        <v>0</v>
      </c>
      <c r="AF33" s="76">
        <f>급여입력!AF33</f>
        <v>0</v>
      </c>
      <c r="AG33" s="76">
        <f>급여입력!AG33</f>
        <v>0</v>
      </c>
      <c r="AH33" s="76">
        <f>급여입력!AH33</f>
        <v>0</v>
      </c>
      <c r="AI33" s="76">
        <f>급여입력!AI33</f>
        <v>0</v>
      </c>
      <c r="AJ33" s="76">
        <f>급여입력!AJ33</f>
        <v>0</v>
      </c>
      <c r="AK33" s="76">
        <f>급여입력!AK33</f>
        <v>0</v>
      </c>
      <c r="AL33" s="76">
        <f>급여입력!AL33</f>
        <v>0</v>
      </c>
      <c r="AM33" s="76">
        <f>급여입력!AM33</f>
        <v>0</v>
      </c>
      <c r="AN33" s="76">
        <f>급여입력!AN33</f>
        <v>0</v>
      </c>
      <c r="AO33" s="76">
        <f>급여입력!AO33</f>
        <v>0</v>
      </c>
      <c r="AP33" s="76">
        <f>급여입력!AP33</f>
        <v>0</v>
      </c>
      <c r="AQ33" s="76">
        <f>급여입력!AQ33</f>
        <v>0</v>
      </c>
      <c r="AR33" s="76">
        <f>급여입력!AR33</f>
        <v>0</v>
      </c>
      <c r="AS33" s="76">
        <f>급여입력!AS33</f>
        <v>0</v>
      </c>
      <c r="AT33" s="76">
        <f>급여입력!AT33</f>
        <v>0</v>
      </c>
      <c r="AU33" s="76">
        <f>급여입력!AU33</f>
        <v>0</v>
      </c>
      <c r="AV33" s="76">
        <f>급여입력!AV33</f>
        <v>0</v>
      </c>
      <c r="AW33" s="76">
        <f>급여입력!AW33</f>
        <v>0</v>
      </c>
      <c r="AX33" s="76">
        <f>급여입력!AX33</f>
        <v>0</v>
      </c>
      <c r="AY33" s="76">
        <f>급여입력!AY33</f>
        <v>0</v>
      </c>
      <c r="AZ33" s="76">
        <f>급여입력!AZ33</f>
        <v>0</v>
      </c>
      <c r="BA33" s="76">
        <f>급여입력!BA33</f>
        <v>0</v>
      </c>
      <c r="BB33" s="76">
        <f>급여입력!BB33</f>
        <v>0</v>
      </c>
      <c r="BC33" s="76">
        <f>급여입력!BC33</f>
        <v>0</v>
      </c>
      <c r="BD33" s="76">
        <f>급여입력!BD33</f>
        <v>0</v>
      </c>
      <c r="BE33" s="76">
        <f>급여입력!BE33</f>
        <v>0</v>
      </c>
      <c r="BF33" s="76">
        <f>급여입력!BF33</f>
        <v>0</v>
      </c>
      <c r="BG33" s="76">
        <f>급여입력!BG33</f>
        <v>0</v>
      </c>
      <c r="BH33" s="76">
        <f>급여입력!BH33</f>
        <v>0</v>
      </c>
      <c r="BI33" s="76">
        <f>급여입력!BI33</f>
        <v>0</v>
      </c>
      <c r="BJ33" s="76">
        <f>급여입력!BJ33</f>
        <v>0</v>
      </c>
      <c r="BK33" s="76">
        <f>급여입력!BK33</f>
        <v>0</v>
      </c>
      <c r="BL33" s="76">
        <f>급여입력!BL33</f>
        <v>0</v>
      </c>
      <c r="BM33" s="76">
        <f>급여입력!BM33</f>
        <v>0</v>
      </c>
      <c r="BN33" s="76">
        <f>급여입력!BN33</f>
        <v>0</v>
      </c>
      <c r="BO33" s="76">
        <f>급여입력!BO33</f>
        <v>0</v>
      </c>
      <c r="BP33" s="77">
        <f>급여입력!BP33</f>
        <v>0</v>
      </c>
    </row>
    <row r="34" spans="2:68" ht="20.100000000000001" hidden="1" customHeight="1">
      <c r="B34" s="74" t="str">
        <f>급여입력!B34</f>
        <v/>
      </c>
      <c r="C34" s="75">
        <f>급여입력!C34</f>
        <v>0</v>
      </c>
      <c r="D34" s="75" t="str">
        <f>급여입력!D34</f>
        <v/>
      </c>
      <c r="E34" s="75" t="str">
        <f>급여입력!E34</f>
        <v/>
      </c>
      <c r="F34" s="76">
        <f>급여입력!F34</f>
        <v>0</v>
      </c>
      <c r="G34" s="76">
        <f>급여입력!G34</f>
        <v>0</v>
      </c>
      <c r="H34" s="76">
        <f>급여입력!H34</f>
        <v>0</v>
      </c>
      <c r="I34" s="76">
        <f>급여입력!I34</f>
        <v>0</v>
      </c>
      <c r="J34" s="76">
        <f>급여입력!J34</f>
        <v>0</v>
      </c>
      <c r="K34" s="76">
        <f>급여입력!K34</f>
        <v>0</v>
      </c>
      <c r="L34" s="76">
        <f>급여입력!L34</f>
        <v>0</v>
      </c>
      <c r="M34" s="76">
        <f>급여입력!M34</f>
        <v>0</v>
      </c>
      <c r="N34" s="76">
        <f>급여입력!N34</f>
        <v>0</v>
      </c>
      <c r="O34" s="76">
        <f>급여입력!O34</f>
        <v>0</v>
      </c>
      <c r="P34" s="76">
        <f>급여입력!P34</f>
        <v>0</v>
      </c>
      <c r="Q34" s="76">
        <f>급여입력!Q34</f>
        <v>0</v>
      </c>
      <c r="R34" s="76">
        <f>급여입력!R34</f>
        <v>0</v>
      </c>
      <c r="S34" s="76">
        <f>급여입력!S34</f>
        <v>0</v>
      </c>
      <c r="T34" s="76">
        <f>급여입력!T34</f>
        <v>0</v>
      </c>
      <c r="U34" s="76">
        <f>급여입력!U34</f>
        <v>0</v>
      </c>
      <c r="V34" s="76">
        <f>급여입력!V34</f>
        <v>0</v>
      </c>
      <c r="W34" s="76">
        <f>급여입력!W34</f>
        <v>0</v>
      </c>
      <c r="X34" s="76">
        <f>급여입력!X34</f>
        <v>0</v>
      </c>
      <c r="Y34" s="76">
        <f>급여입력!Y34</f>
        <v>0</v>
      </c>
      <c r="Z34" s="76">
        <f>급여입력!Z34</f>
        <v>0</v>
      </c>
      <c r="AA34" s="76">
        <f>급여입력!AA34</f>
        <v>0</v>
      </c>
      <c r="AB34" s="76">
        <f>급여입력!AB34</f>
        <v>0</v>
      </c>
      <c r="AC34" s="76">
        <f>급여입력!AC34</f>
        <v>0</v>
      </c>
      <c r="AD34" s="76">
        <f>급여입력!AD34</f>
        <v>0</v>
      </c>
      <c r="AE34" s="76">
        <f>급여입력!AE34</f>
        <v>0</v>
      </c>
      <c r="AF34" s="76">
        <f>급여입력!AF34</f>
        <v>0</v>
      </c>
      <c r="AG34" s="76">
        <f>급여입력!AG34</f>
        <v>0</v>
      </c>
      <c r="AH34" s="76">
        <f>급여입력!AH34</f>
        <v>0</v>
      </c>
      <c r="AI34" s="76">
        <f>급여입력!AI34</f>
        <v>0</v>
      </c>
      <c r="AJ34" s="76">
        <f>급여입력!AJ34</f>
        <v>0</v>
      </c>
      <c r="AK34" s="76">
        <f>급여입력!AK34</f>
        <v>0</v>
      </c>
      <c r="AL34" s="76">
        <f>급여입력!AL34</f>
        <v>0</v>
      </c>
      <c r="AM34" s="76">
        <f>급여입력!AM34</f>
        <v>0</v>
      </c>
      <c r="AN34" s="76">
        <f>급여입력!AN34</f>
        <v>0</v>
      </c>
      <c r="AO34" s="76">
        <f>급여입력!AO34</f>
        <v>0</v>
      </c>
      <c r="AP34" s="76">
        <f>급여입력!AP34</f>
        <v>0</v>
      </c>
      <c r="AQ34" s="76">
        <f>급여입력!AQ34</f>
        <v>0</v>
      </c>
      <c r="AR34" s="76">
        <f>급여입력!AR34</f>
        <v>0</v>
      </c>
      <c r="AS34" s="76">
        <f>급여입력!AS34</f>
        <v>0</v>
      </c>
      <c r="AT34" s="76">
        <f>급여입력!AT34</f>
        <v>0</v>
      </c>
      <c r="AU34" s="76">
        <f>급여입력!AU34</f>
        <v>0</v>
      </c>
      <c r="AV34" s="76">
        <f>급여입력!AV34</f>
        <v>0</v>
      </c>
      <c r="AW34" s="76">
        <f>급여입력!AW34</f>
        <v>0</v>
      </c>
      <c r="AX34" s="76">
        <f>급여입력!AX34</f>
        <v>0</v>
      </c>
      <c r="AY34" s="76">
        <f>급여입력!AY34</f>
        <v>0</v>
      </c>
      <c r="AZ34" s="76">
        <f>급여입력!AZ34</f>
        <v>0</v>
      </c>
      <c r="BA34" s="76">
        <f>급여입력!BA34</f>
        <v>0</v>
      </c>
      <c r="BB34" s="76">
        <f>급여입력!BB34</f>
        <v>0</v>
      </c>
      <c r="BC34" s="76">
        <f>급여입력!BC34</f>
        <v>0</v>
      </c>
      <c r="BD34" s="76">
        <f>급여입력!BD34</f>
        <v>0</v>
      </c>
      <c r="BE34" s="76">
        <f>급여입력!BE34</f>
        <v>0</v>
      </c>
      <c r="BF34" s="76">
        <f>급여입력!BF34</f>
        <v>0</v>
      </c>
      <c r="BG34" s="76">
        <f>급여입력!BG34</f>
        <v>0</v>
      </c>
      <c r="BH34" s="76">
        <f>급여입력!BH34</f>
        <v>0</v>
      </c>
      <c r="BI34" s="76">
        <f>급여입력!BI34</f>
        <v>0</v>
      </c>
      <c r="BJ34" s="76">
        <f>급여입력!BJ34</f>
        <v>0</v>
      </c>
      <c r="BK34" s="76">
        <f>급여입력!BK34</f>
        <v>0</v>
      </c>
      <c r="BL34" s="76">
        <f>급여입력!BL34</f>
        <v>0</v>
      </c>
      <c r="BM34" s="76">
        <f>급여입력!BM34</f>
        <v>0</v>
      </c>
      <c r="BN34" s="76">
        <f>급여입력!BN34</f>
        <v>0</v>
      </c>
      <c r="BO34" s="76">
        <f>급여입력!BO34</f>
        <v>0</v>
      </c>
      <c r="BP34" s="77">
        <f>급여입력!BP34</f>
        <v>0</v>
      </c>
    </row>
    <row r="35" spans="2:68" ht="20.100000000000001" hidden="1" customHeight="1">
      <c r="B35" s="74" t="str">
        <f>급여입력!B35</f>
        <v/>
      </c>
      <c r="C35" s="75">
        <f>급여입력!C35</f>
        <v>0</v>
      </c>
      <c r="D35" s="75" t="str">
        <f>급여입력!D35</f>
        <v/>
      </c>
      <c r="E35" s="75" t="str">
        <f>급여입력!E35</f>
        <v/>
      </c>
      <c r="F35" s="76">
        <f>급여입력!F35</f>
        <v>0</v>
      </c>
      <c r="G35" s="76">
        <f>급여입력!G35</f>
        <v>0</v>
      </c>
      <c r="H35" s="76">
        <f>급여입력!H35</f>
        <v>0</v>
      </c>
      <c r="I35" s="76">
        <f>급여입력!I35</f>
        <v>0</v>
      </c>
      <c r="J35" s="76">
        <f>급여입력!J35</f>
        <v>0</v>
      </c>
      <c r="K35" s="76">
        <f>급여입력!K35</f>
        <v>0</v>
      </c>
      <c r="L35" s="76">
        <f>급여입력!L35</f>
        <v>0</v>
      </c>
      <c r="M35" s="76">
        <f>급여입력!M35</f>
        <v>0</v>
      </c>
      <c r="N35" s="76">
        <f>급여입력!N35</f>
        <v>0</v>
      </c>
      <c r="O35" s="76">
        <f>급여입력!O35</f>
        <v>0</v>
      </c>
      <c r="P35" s="76">
        <f>급여입력!P35</f>
        <v>0</v>
      </c>
      <c r="Q35" s="76">
        <f>급여입력!Q35</f>
        <v>0</v>
      </c>
      <c r="R35" s="76">
        <f>급여입력!R35</f>
        <v>0</v>
      </c>
      <c r="S35" s="76">
        <f>급여입력!S35</f>
        <v>0</v>
      </c>
      <c r="T35" s="76">
        <f>급여입력!T35</f>
        <v>0</v>
      </c>
      <c r="U35" s="76">
        <f>급여입력!U35</f>
        <v>0</v>
      </c>
      <c r="V35" s="76">
        <f>급여입력!V35</f>
        <v>0</v>
      </c>
      <c r="W35" s="76">
        <f>급여입력!W35</f>
        <v>0</v>
      </c>
      <c r="X35" s="76">
        <f>급여입력!X35</f>
        <v>0</v>
      </c>
      <c r="Y35" s="76">
        <f>급여입력!Y35</f>
        <v>0</v>
      </c>
      <c r="Z35" s="76">
        <f>급여입력!Z35</f>
        <v>0</v>
      </c>
      <c r="AA35" s="76">
        <f>급여입력!AA35</f>
        <v>0</v>
      </c>
      <c r="AB35" s="76">
        <f>급여입력!AB35</f>
        <v>0</v>
      </c>
      <c r="AC35" s="76">
        <f>급여입력!AC35</f>
        <v>0</v>
      </c>
      <c r="AD35" s="76">
        <f>급여입력!AD35</f>
        <v>0</v>
      </c>
      <c r="AE35" s="76">
        <f>급여입력!AE35</f>
        <v>0</v>
      </c>
      <c r="AF35" s="76">
        <f>급여입력!AF35</f>
        <v>0</v>
      </c>
      <c r="AG35" s="76">
        <f>급여입력!AG35</f>
        <v>0</v>
      </c>
      <c r="AH35" s="76">
        <f>급여입력!AH35</f>
        <v>0</v>
      </c>
      <c r="AI35" s="76">
        <f>급여입력!AI35</f>
        <v>0</v>
      </c>
      <c r="AJ35" s="76">
        <f>급여입력!AJ35</f>
        <v>0</v>
      </c>
      <c r="AK35" s="76">
        <f>급여입력!AK35</f>
        <v>0</v>
      </c>
      <c r="AL35" s="76">
        <f>급여입력!AL35</f>
        <v>0</v>
      </c>
      <c r="AM35" s="76">
        <f>급여입력!AM35</f>
        <v>0</v>
      </c>
      <c r="AN35" s="76">
        <f>급여입력!AN35</f>
        <v>0</v>
      </c>
      <c r="AO35" s="76">
        <f>급여입력!AO35</f>
        <v>0</v>
      </c>
      <c r="AP35" s="76">
        <f>급여입력!AP35</f>
        <v>0</v>
      </c>
      <c r="AQ35" s="76">
        <f>급여입력!AQ35</f>
        <v>0</v>
      </c>
      <c r="AR35" s="76">
        <f>급여입력!AR35</f>
        <v>0</v>
      </c>
      <c r="AS35" s="76">
        <f>급여입력!AS35</f>
        <v>0</v>
      </c>
      <c r="AT35" s="76">
        <f>급여입력!AT35</f>
        <v>0</v>
      </c>
      <c r="AU35" s="76">
        <f>급여입력!AU35</f>
        <v>0</v>
      </c>
      <c r="AV35" s="76">
        <f>급여입력!AV35</f>
        <v>0</v>
      </c>
      <c r="AW35" s="76">
        <f>급여입력!AW35</f>
        <v>0</v>
      </c>
      <c r="AX35" s="76">
        <f>급여입력!AX35</f>
        <v>0</v>
      </c>
      <c r="AY35" s="76">
        <f>급여입력!AY35</f>
        <v>0</v>
      </c>
      <c r="AZ35" s="76">
        <f>급여입력!AZ35</f>
        <v>0</v>
      </c>
      <c r="BA35" s="76">
        <f>급여입력!BA35</f>
        <v>0</v>
      </c>
      <c r="BB35" s="76">
        <f>급여입력!BB35</f>
        <v>0</v>
      </c>
      <c r="BC35" s="76">
        <f>급여입력!BC35</f>
        <v>0</v>
      </c>
      <c r="BD35" s="76">
        <f>급여입력!BD35</f>
        <v>0</v>
      </c>
      <c r="BE35" s="76">
        <f>급여입력!BE35</f>
        <v>0</v>
      </c>
      <c r="BF35" s="76">
        <f>급여입력!BF35</f>
        <v>0</v>
      </c>
      <c r="BG35" s="76">
        <f>급여입력!BG35</f>
        <v>0</v>
      </c>
      <c r="BH35" s="76">
        <f>급여입력!BH35</f>
        <v>0</v>
      </c>
      <c r="BI35" s="76">
        <f>급여입력!BI35</f>
        <v>0</v>
      </c>
      <c r="BJ35" s="76">
        <f>급여입력!BJ35</f>
        <v>0</v>
      </c>
      <c r="BK35" s="76">
        <f>급여입력!BK35</f>
        <v>0</v>
      </c>
      <c r="BL35" s="76">
        <f>급여입력!BL35</f>
        <v>0</v>
      </c>
      <c r="BM35" s="76">
        <f>급여입력!BM35</f>
        <v>0</v>
      </c>
      <c r="BN35" s="76">
        <f>급여입력!BN35</f>
        <v>0</v>
      </c>
      <c r="BO35" s="76">
        <f>급여입력!BO35</f>
        <v>0</v>
      </c>
      <c r="BP35" s="77">
        <f>급여입력!BP35</f>
        <v>0</v>
      </c>
    </row>
    <row r="36" spans="2:68" ht="20.100000000000001" hidden="1" customHeight="1">
      <c r="B36" s="74" t="str">
        <f>급여입력!B36</f>
        <v/>
      </c>
      <c r="C36" s="75">
        <f>급여입력!C36</f>
        <v>0</v>
      </c>
      <c r="D36" s="75" t="str">
        <f>급여입력!D36</f>
        <v/>
      </c>
      <c r="E36" s="75" t="str">
        <f>급여입력!E36</f>
        <v/>
      </c>
      <c r="F36" s="76">
        <f>급여입력!F36</f>
        <v>0</v>
      </c>
      <c r="G36" s="76">
        <f>급여입력!G36</f>
        <v>0</v>
      </c>
      <c r="H36" s="76">
        <f>급여입력!H36</f>
        <v>0</v>
      </c>
      <c r="I36" s="76">
        <f>급여입력!I36</f>
        <v>0</v>
      </c>
      <c r="J36" s="76">
        <f>급여입력!J36</f>
        <v>0</v>
      </c>
      <c r="K36" s="76">
        <f>급여입력!K36</f>
        <v>0</v>
      </c>
      <c r="L36" s="76">
        <f>급여입력!L36</f>
        <v>0</v>
      </c>
      <c r="M36" s="76">
        <f>급여입력!M36</f>
        <v>0</v>
      </c>
      <c r="N36" s="76">
        <f>급여입력!N36</f>
        <v>0</v>
      </c>
      <c r="O36" s="76">
        <f>급여입력!O36</f>
        <v>0</v>
      </c>
      <c r="P36" s="76">
        <f>급여입력!P36</f>
        <v>0</v>
      </c>
      <c r="Q36" s="76">
        <f>급여입력!Q36</f>
        <v>0</v>
      </c>
      <c r="R36" s="76">
        <f>급여입력!R36</f>
        <v>0</v>
      </c>
      <c r="S36" s="76">
        <f>급여입력!S36</f>
        <v>0</v>
      </c>
      <c r="T36" s="76">
        <f>급여입력!T36</f>
        <v>0</v>
      </c>
      <c r="U36" s="76">
        <f>급여입력!U36</f>
        <v>0</v>
      </c>
      <c r="V36" s="76">
        <f>급여입력!V36</f>
        <v>0</v>
      </c>
      <c r="W36" s="76">
        <f>급여입력!W36</f>
        <v>0</v>
      </c>
      <c r="X36" s="76">
        <f>급여입력!X36</f>
        <v>0</v>
      </c>
      <c r="Y36" s="76">
        <f>급여입력!Y36</f>
        <v>0</v>
      </c>
      <c r="Z36" s="76">
        <f>급여입력!Z36</f>
        <v>0</v>
      </c>
      <c r="AA36" s="76">
        <f>급여입력!AA36</f>
        <v>0</v>
      </c>
      <c r="AB36" s="76">
        <f>급여입력!AB36</f>
        <v>0</v>
      </c>
      <c r="AC36" s="76">
        <f>급여입력!AC36</f>
        <v>0</v>
      </c>
      <c r="AD36" s="76">
        <f>급여입력!AD36</f>
        <v>0</v>
      </c>
      <c r="AE36" s="76">
        <f>급여입력!AE36</f>
        <v>0</v>
      </c>
      <c r="AF36" s="76">
        <f>급여입력!AF36</f>
        <v>0</v>
      </c>
      <c r="AG36" s="76">
        <f>급여입력!AG36</f>
        <v>0</v>
      </c>
      <c r="AH36" s="76">
        <f>급여입력!AH36</f>
        <v>0</v>
      </c>
      <c r="AI36" s="76">
        <f>급여입력!AI36</f>
        <v>0</v>
      </c>
      <c r="AJ36" s="76">
        <f>급여입력!AJ36</f>
        <v>0</v>
      </c>
      <c r="AK36" s="76">
        <f>급여입력!AK36</f>
        <v>0</v>
      </c>
      <c r="AL36" s="76">
        <f>급여입력!AL36</f>
        <v>0</v>
      </c>
      <c r="AM36" s="76">
        <f>급여입력!AM36</f>
        <v>0</v>
      </c>
      <c r="AN36" s="76">
        <f>급여입력!AN36</f>
        <v>0</v>
      </c>
      <c r="AO36" s="76">
        <f>급여입력!AO36</f>
        <v>0</v>
      </c>
      <c r="AP36" s="76">
        <f>급여입력!AP36</f>
        <v>0</v>
      </c>
      <c r="AQ36" s="76">
        <f>급여입력!AQ36</f>
        <v>0</v>
      </c>
      <c r="AR36" s="76">
        <f>급여입력!AR36</f>
        <v>0</v>
      </c>
      <c r="AS36" s="76">
        <f>급여입력!AS36</f>
        <v>0</v>
      </c>
      <c r="AT36" s="76">
        <f>급여입력!AT36</f>
        <v>0</v>
      </c>
      <c r="AU36" s="76">
        <f>급여입력!AU36</f>
        <v>0</v>
      </c>
      <c r="AV36" s="76">
        <f>급여입력!AV36</f>
        <v>0</v>
      </c>
      <c r="AW36" s="76">
        <f>급여입력!AW36</f>
        <v>0</v>
      </c>
      <c r="AX36" s="76">
        <f>급여입력!AX36</f>
        <v>0</v>
      </c>
      <c r="AY36" s="76">
        <f>급여입력!AY36</f>
        <v>0</v>
      </c>
      <c r="AZ36" s="76">
        <f>급여입력!AZ36</f>
        <v>0</v>
      </c>
      <c r="BA36" s="76">
        <f>급여입력!BA36</f>
        <v>0</v>
      </c>
      <c r="BB36" s="76">
        <f>급여입력!BB36</f>
        <v>0</v>
      </c>
      <c r="BC36" s="76">
        <f>급여입력!BC36</f>
        <v>0</v>
      </c>
      <c r="BD36" s="76">
        <f>급여입력!BD36</f>
        <v>0</v>
      </c>
      <c r="BE36" s="76">
        <f>급여입력!BE36</f>
        <v>0</v>
      </c>
      <c r="BF36" s="76">
        <f>급여입력!BF36</f>
        <v>0</v>
      </c>
      <c r="BG36" s="76">
        <f>급여입력!BG36</f>
        <v>0</v>
      </c>
      <c r="BH36" s="76">
        <f>급여입력!BH36</f>
        <v>0</v>
      </c>
      <c r="BI36" s="76">
        <f>급여입력!BI36</f>
        <v>0</v>
      </c>
      <c r="BJ36" s="76">
        <f>급여입력!BJ36</f>
        <v>0</v>
      </c>
      <c r="BK36" s="76">
        <f>급여입력!BK36</f>
        <v>0</v>
      </c>
      <c r="BL36" s="76">
        <f>급여입력!BL36</f>
        <v>0</v>
      </c>
      <c r="BM36" s="76">
        <f>급여입력!BM36</f>
        <v>0</v>
      </c>
      <c r="BN36" s="76">
        <f>급여입력!BN36</f>
        <v>0</v>
      </c>
      <c r="BO36" s="76">
        <f>급여입력!BO36</f>
        <v>0</v>
      </c>
      <c r="BP36" s="77">
        <f>급여입력!BP36</f>
        <v>0</v>
      </c>
    </row>
    <row r="37" spans="2:68" ht="20.100000000000001" hidden="1" customHeight="1">
      <c r="B37" s="74" t="str">
        <f>급여입력!B37</f>
        <v/>
      </c>
      <c r="C37" s="75">
        <f>급여입력!C37</f>
        <v>0</v>
      </c>
      <c r="D37" s="75" t="str">
        <f>급여입력!D37</f>
        <v/>
      </c>
      <c r="E37" s="75" t="str">
        <f>급여입력!E37</f>
        <v/>
      </c>
      <c r="F37" s="76">
        <f>급여입력!F37</f>
        <v>0</v>
      </c>
      <c r="G37" s="76">
        <f>급여입력!G37</f>
        <v>0</v>
      </c>
      <c r="H37" s="76">
        <f>급여입력!H37</f>
        <v>0</v>
      </c>
      <c r="I37" s="76">
        <f>급여입력!I37</f>
        <v>0</v>
      </c>
      <c r="J37" s="76">
        <f>급여입력!J37</f>
        <v>0</v>
      </c>
      <c r="K37" s="76">
        <f>급여입력!K37</f>
        <v>0</v>
      </c>
      <c r="L37" s="76">
        <f>급여입력!L37</f>
        <v>0</v>
      </c>
      <c r="M37" s="76">
        <f>급여입력!M37</f>
        <v>0</v>
      </c>
      <c r="N37" s="76">
        <f>급여입력!N37</f>
        <v>0</v>
      </c>
      <c r="O37" s="76">
        <f>급여입력!O37</f>
        <v>0</v>
      </c>
      <c r="P37" s="76">
        <f>급여입력!P37</f>
        <v>0</v>
      </c>
      <c r="Q37" s="76">
        <f>급여입력!Q37</f>
        <v>0</v>
      </c>
      <c r="R37" s="76">
        <f>급여입력!R37</f>
        <v>0</v>
      </c>
      <c r="S37" s="76">
        <f>급여입력!S37</f>
        <v>0</v>
      </c>
      <c r="T37" s="76">
        <f>급여입력!T37</f>
        <v>0</v>
      </c>
      <c r="U37" s="76">
        <f>급여입력!U37</f>
        <v>0</v>
      </c>
      <c r="V37" s="76">
        <f>급여입력!V37</f>
        <v>0</v>
      </c>
      <c r="W37" s="76">
        <f>급여입력!W37</f>
        <v>0</v>
      </c>
      <c r="X37" s="76">
        <f>급여입력!X37</f>
        <v>0</v>
      </c>
      <c r="Y37" s="76">
        <f>급여입력!Y37</f>
        <v>0</v>
      </c>
      <c r="Z37" s="76">
        <f>급여입력!Z37</f>
        <v>0</v>
      </c>
      <c r="AA37" s="76">
        <f>급여입력!AA37</f>
        <v>0</v>
      </c>
      <c r="AB37" s="76">
        <f>급여입력!AB37</f>
        <v>0</v>
      </c>
      <c r="AC37" s="76">
        <f>급여입력!AC37</f>
        <v>0</v>
      </c>
      <c r="AD37" s="76">
        <f>급여입력!AD37</f>
        <v>0</v>
      </c>
      <c r="AE37" s="76">
        <f>급여입력!AE37</f>
        <v>0</v>
      </c>
      <c r="AF37" s="76">
        <f>급여입력!AF37</f>
        <v>0</v>
      </c>
      <c r="AG37" s="76">
        <f>급여입력!AG37</f>
        <v>0</v>
      </c>
      <c r="AH37" s="76">
        <f>급여입력!AH37</f>
        <v>0</v>
      </c>
      <c r="AI37" s="76">
        <f>급여입력!AI37</f>
        <v>0</v>
      </c>
      <c r="AJ37" s="76">
        <f>급여입력!AJ37</f>
        <v>0</v>
      </c>
      <c r="AK37" s="76">
        <f>급여입력!AK37</f>
        <v>0</v>
      </c>
      <c r="AL37" s="76">
        <f>급여입력!AL37</f>
        <v>0</v>
      </c>
      <c r="AM37" s="76">
        <f>급여입력!AM37</f>
        <v>0</v>
      </c>
      <c r="AN37" s="76">
        <f>급여입력!AN37</f>
        <v>0</v>
      </c>
      <c r="AO37" s="76">
        <f>급여입력!AO37</f>
        <v>0</v>
      </c>
      <c r="AP37" s="76">
        <f>급여입력!AP37</f>
        <v>0</v>
      </c>
      <c r="AQ37" s="76">
        <f>급여입력!AQ37</f>
        <v>0</v>
      </c>
      <c r="AR37" s="76">
        <f>급여입력!AR37</f>
        <v>0</v>
      </c>
      <c r="AS37" s="76">
        <f>급여입력!AS37</f>
        <v>0</v>
      </c>
      <c r="AT37" s="76">
        <f>급여입력!AT37</f>
        <v>0</v>
      </c>
      <c r="AU37" s="76">
        <f>급여입력!AU37</f>
        <v>0</v>
      </c>
      <c r="AV37" s="76">
        <f>급여입력!AV37</f>
        <v>0</v>
      </c>
      <c r="AW37" s="76">
        <f>급여입력!AW37</f>
        <v>0</v>
      </c>
      <c r="AX37" s="76">
        <f>급여입력!AX37</f>
        <v>0</v>
      </c>
      <c r="AY37" s="76">
        <f>급여입력!AY37</f>
        <v>0</v>
      </c>
      <c r="AZ37" s="76">
        <f>급여입력!AZ37</f>
        <v>0</v>
      </c>
      <c r="BA37" s="76">
        <f>급여입력!BA37</f>
        <v>0</v>
      </c>
      <c r="BB37" s="76">
        <f>급여입력!BB37</f>
        <v>0</v>
      </c>
      <c r="BC37" s="76">
        <f>급여입력!BC37</f>
        <v>0</v>
      </c>
      <c r="BD37" s="76">
        <f>급여입력!BD37</f>
        <v>0</v>
      </c>
      <c r="BE37" s="76">
        <f>급여입력!BE37</f>
        <v>0</v>
      </c>
      <c r="BF37" s="76">
        <f>급여입력!BF37</f>
        <v>0</v>
      </c>
      <c r="BG37" s="76">
        <f>급여입력!BG37</f>
        <v>0</v>
      </c>
      <c r="BH37" s="76">
        <f>급여입력!BH37</f>
        <v>0</v>
      </c>
      <c r="BI37" s="76">
        <f>급여입력!BI37</f>
        <v>0</v>
      </c>
      <c r="BJ37" s="76">
        <f>급여입력!BJ37</f>
        <v>0</v>
      </c>
      <c r="BK37" s="76">
        <f>급여입력!BK37</f>
        <v>0</v>
      </c>
      <c r="BL37" s="76">
        <f>급여입력!BL37</f>
        <v>0</v>
      </c>
      <c r="BM37" s="76">
        <f>급여입력!BM37</f>
        <v>0</v>
      </c>
      <c r="BN37" s="76">
        <f>급여입력!BN37</f>
        <v>0</v>
      </c>
      <c r="BO37" s="76">
        <f>급여입력!BO37</f>
        <v>0</v>
      </c>
      <c r="BP37" s="77">
        <f>급여입력!BP37</f>
        <v>0</v>
      </c>
    </row>
    <row r="38" spans="2:68" ht="20.100000000000001" hidden="1" customHeight="1">
      <c r="B38" s="74" t="str">
        <f>급여입력!B38</f>
        <v/>
      </c>
      <c r="C38" s="75">
        <f>급여입력!C38</f>
        <v>0</v>
      </c>
      <c r="D38" s="75" t="str">
        <f>급여입력!D38</f>
        <v/>
      </c>
      <c r="E38" s="75" t="str">
        <f>급여입력!E38</f>
        <v/>
      </c>
      <c r="F38" s="76">
        <f>급여입력!F38</f>
        <v>0</v>
      </c>
      <c r="G38" s="76">
        <f>급여입력!G38</f>
        <v>0</v>
      </c>
      <c r="H38" s="76">
        <f>급여입력!H38</f>
        <v>0</v>
      </c>
      <c r="I38" s="76">
        <f>급여입력!I38</f>
        <v>0</v>
      </c>
      <c r="J38" s="76">
        <f>급여입력!J38</f>
        <v>0</v>
      </c>
      <c r="K38" s="76">
        <f>급여입력!K38</f>
        <v>0</v>
      </c>
      <c r="L38" s="76">
        <f>급여입력!L38</f>
        <v>0</v>
      </c>
      <c r="M38" s="76">
        <f>급여입력!M38</f>
        <v>0</v>
      </c>
      <c r="N38" s="76">
        <f>급여입력!N38</f>
        <v>0</v>
      </c>
      <c r="O38" s="76">
        <f>급여입력!O38</f>
        <v>0</v>
      </c>
      <c r="P38" s="76">
        <f>급여입력!P38</f>
        <v>0</v>
      </c>
      <c r="Q38" s="76">
        <f>급여입력!Q38</f>
        <v>0</v>
      </c>
      <c r="R38" s="76">
        <f>급여입력!R38</f>
        <v>0</v>
      </c>
      <c r="S38" s="76">
        <f>급여입력!S38</f>
        <v>0</v>
      </c>
      <c r="T38" s="76">
        <f>급여입력!T38</f>
        <v>0</v>
      </c>
      <c r="U38" s="76">
        <f>급여입력!U38</f>
        <v>0</v>
      </c>
      <c r="V38" s="76">
        <f>급여입력!V38</f>
        <v>0</v>
      </c>
      <c r="W38" s="76">
        <f>급여입력!W38</f>
        <v>0</v>
      </c>
      <c r="X38" s="76">
        <f>급여입력!X38</f>
        <v>0</v>
      </c>
      <c r="Y38" s="76">
        <f>급여입력!Y38</f>
        <v>0</v>
      </c>
      <c r="Z38" s="76">
        <f>급여입력!Z38</f>
        <v>0</v>
      </c>
      <c r="AA38" s="76">
        <f>급여입력!AA38</f>
        <v>0</v>
      </c>
      <c r="AB38" s="76">
        <f>급여입력!AB38</f>
        <v>0</v>
      </c>
      <c r="AC38" s="76">
        <f>급여입력!AC38</f>
        <v>0</v>
      </c>
      <c r="AD38" s="76">
        <f>급여입력!AD38</f>
        <v>0</v>
      </c>
      <c r="AE38" s="76">
        <f>급여입력!AE38</f>
        <v>0</v>
      </c>
      <c r="AF38" s="76">
        <f>급여입력!AF38</f>
        <v>0</v>
      </c>
      <c r="AG38" s="76">
        <f>급여입력!AG38</f>
        <v>0</v>
      </c>
      <c r="AH38" s="76">
        <f>급여입력!AH38</f>
        <v>0</v>
      </c>
      <c r="AI38" s="76">
        <f>급여입력!AI38</f>
        <v>0</v>
      </c>
      <c r="AJ38" s="76">
        <f>급여입력!AJ38</f>
        <v>0</v>
      </c>
      <c r="AK38" s="76">
        <f>급여입력!AK38</f>
        <v>0</v>
      </c>
      <c r="AL38" s="76">
        <f>급여입력!AL38</f>
        <v>0</v>
      </c>
      <c r="AM38" s="76">
        <f>급여입력!AM38</f>
        <v>0</v>
      </c>
      <c r="AN38" s="76">
        <f>급여입력!AN38</f>
        <v>0</v>
      </c>
      <c r="AO38" s="76">
        <f>급여입력!AO38</f>
        <v>0</v>
      </c>
      <c r="AP38" s="76">
        <f>급여입력!AP38</f>
        <v>0</v>
      </c>
      <c r="AQ38" s="76">
        <f>급여입력!AQ38</f>
        <v>0</v>
      </c>
      <c r="AR38" s="76">
        <f>급여입력!AR38</f>
        <v>0</v>
      </c>
      <c r="AS38" s="76">
        <f>급여입력!AS38</f>
        <v>0</v>
      </c>
      <c r="AT38" s="76">
        <f>급여입력!AT38</f>
        <v>0</v>
      </c>
      <c r="AU38" s="76">
        <f>급여입력!AU38</f>
        <v>0</v>
      </c>
      <c r="AV38" s="76">
        <f>급여입력!AV38</f>
        <v>0</v>
      </c>
      <c r="AW38" s="76">
        <f>급여입력!AW38</f>
        <v>0</v>
      </c>
      <c r="AX38" s="76">
        <f>급여입력!AX38</f>
        <v>0</v>
      </c>
      <c r="AY38" s="76">
        <f>급여입력!AY38</f>
        <v>0</v>
      </c>
      <c r="AZ38" s="76">
        <f>급여입력!AZ38</f>
        <v>0</v>
      </c>
      <c r="BA38" s="76">
        <f>급여입력!BA38</f>
        <v>0</v>
      </c>
      <c r="BB38" s="76">
        <f>급여입력!BB38</f>
        <v>0</v>
      </c>
      <c r="BC38" s="76">
        <f>급여입력!BC38</f>
        <v>0</v>
      </c>
      <c r="BD38" s="76">
        <f>급여입력!BD38</f>
        <v>0</v>
      </c>
      <c r="BE38" s="76">
        <f>급여입력!BE38</f>
        <v>0</v>
      </c>
      <c r="BF38" s="76">
        <f>급여입력!BF38</f>
        <v>0</v>
      </c>
      <c r="BG38" s="76">
        <f>급여입력!BG38</f>
        <v>0</v>
      </c>
      <c r="BH38" s="76">
        <f>급여입력!BH38</f>
        <v>0</v>
      </c>
      <c r="BI38" s="76">
        <f>급여입력!BI38</f>
        <v>0</v>
      </c>
      <c r="BJ38" s="76">
        <f>급여입력!BJ38</f>
        <v>0</v>
      </c>
      <c r="BK38" s="76">
        <f>급여입력!BK38</f>
        <v>0</v>
      </c>
      <c r="BL38" s="76">
        <f>급여입력!BL38</f>
        <v>0</v>
      </c>
      <c r="BM38" s="76">
        <f>급여입력!BM38</f>
        <v>0</v>
      </c>
      <c r="BN38" s="76">
        <f>급여입력!BN38</f>
        <v>0</v>
      </c>
      <c r="BO38" s="76">
        <f>급여입력!BO38</f>
        <v>0</v>
      </c>
      <c r="BP38" s="77">
        <f>급여입력!BP38</f>
        <v>0</v>
      </c>
    </row>
    <row r="39" spans="2:68" ht="20.100000000000001" hidden="1" customHeight="1">
      <c r="B39" s="74" t="str">
        <f>급여입력!B39</f>
        <v/>
      </c>
      <c r="C39" s="75">
        <f>급여입력!C39</f>
        <v>0</v>
      </c>
      <c r="D39" s="75" t="str">
        <f>급여입력!D39</f>
        <v/>
      </c>
      <c r="E39" s="75" t="str">
        <f>급여입력!E39</f>
        <v/>
      </c>
      <c r="F39" s="76">
        <f>급여입력!F39</f>
        <v>0</v>
      </c>
      <c r="G39" s="76">
        <f>급여입력!G39</f>
        <v>0</v>
      </c>
      <c r="H39" s="76">
        <f>급여입력!H39</f>
        <v>0</v>
      </c>
      <c r="I39" s="76">
        <f>급여입력!I39</f>
        <v>0</v>
      </c>
      <c r="J39" s="76">
        <f>급여입력!J39</f>
        <v>0</v>
      </c>
      <c r="K39" s="76">
        <f>급여입력!K39</f>
        <v>0</v>
      </c>
      <c r="L39" s="76">
        <f>급여입력!L39</f>
        <v>0</v>
      </c>
      <c r="M39" s="76">
        <f>급여입력!M39</f>
        <v>0</v>
      </c>
      <c r="N39" s="76">
        <f>급여입력!N39</f>
        <v>0</v>
      </c>
      <c r="O39" s="76">
        <f>급여입력!O39</f>
        <v>0</v>
      </c>
      <c r="P39" s="76">
        <f>급여입력!P39</f>
        <v>0</v>
      </c>
      <c r="Q39" s="76">
        <f>급여입력!Q39</f>
        <v>0</v>
      </c>
      <c r="R39" s="76">
        <f>급여입력!R39</f>
        <v>0</v>
      </c>
      <c r="S39" s="76">
        <f>급여입력!S39</f>
        <v>0</v>
      </c>
      <c r="T39" s="76">
        <f>급여입력!T39</f>
        <v>0</v>
      </c>
      <c r="U39" s="76">
        <f>급여입력!U39</f>
        <v>0</v>
      </c>
      <c r="V39" s="76">
        <f>급여입력!V39</f>
        <v>0</v>
      </c>
      <c r="W39" s="76">
        <f>급여입력!W39</f>
        <v>0</v>
      </c>
      <c r="X39" s="76">
        <f>급여입력!X39</f>
        <v>0</v>
      </c>
      <c r="Y39" s="76">
        <f>급여입력!Y39</f>
        <v>0</v>
      </c>
      <c r="Z39" s="76">
        <f>급여입력!Z39</f>
        <v>0</v>
      </c>
      <c r="AA39" s="76">
        <f>급여입력!AA39</f>
        <v>0</v>
      </c>
      <c r="AB39" s="76">
        <f>급여입력!AB39</f>
        <v>0</v>
      </c>
      <c r="AC39" s="76">
        <f>급여입력!AC39</f>
        <v>0</v>
      </c>
      <c r="AD39" s="76">
        <f>급여입력!AD39</f>
        <v>0</v>
      </c>
      <c r="AE39" s="76">
        <f>급여입력!AE39</f>
        <v>0</v>
      </c>
      <c r="AF39" s="76">
        <f>급여입력!AF39</f>
        <v>0</v>
      </c>
      <c r="AG39" s="76">
        <f>급여입력!AG39</f>
        <v>0</v>
      </c>
      <c r="AH39" s="76">
        <f>급여입력!AH39</f>
        <v>0</v>
      </c>
      <c r="AI39" s="76">
        <f>급여입력!AI39</f>
        <v>0</v>
      </c>
      <c r="AJ39" s="76">
        <f>급여입력!AJ39</f>
        <v>0</v>
      </c>
      <c r="AK39" s="76">
        <f>급여입력!AK39</f>
        <v>0</v>
      </c>
      <c r="AL39" s="76">
        <f>급여입력!AL39</f>
        <v>0</v>
      </c>
      <c r="AM39" s="76">
        <f>급여입력!AM39</f>
        <v>0</v>
      </c>
      <c r="AN39" s="76">
        <f>급여입력!AN39</f>
        <v>0</v>
      </c>
      <c r="AO39" s="76">
        <f>급여입력!AO39</f>
        <v>0</v>
      </c>
      <c r="AP39" s="76">
        <f>급여입력!AP39</f>
        <v>0</v>
      </c>
      <c r="AQ39" s="76">
        <f>급여입력!AQ39</f>
        <v>0</v>
      </c>
      <c r="AR39" s="76">
        <f>급여입력!AR39</f>
        <v>0</v>
      </c>
      <c r="AS39" s="76">
        <f>급여입력!AS39</f>
        <v>0</v>
      </c>
      <c r="AT39" s="76">
        <f>급여입력!AT39</f>
        <v>0</v>
      </c>
      <c r="AU39" s="76">
        <f>급여입력!AU39</f>
        <v>0</v>
      </c>
      <c r="AV39" s="76">
        <f>급여입력!AV39</f>
        <v>0</v>
      </c>
      <c r="AW39" s="76">
        <f>급여입력!AW39</f>
        <v>0</v>
      </c>
      <c r="AX39" s="76">
        <f>급여입력!AX39</f>
        <v>0</v>
      </c>
      <c r="AY39" s="76">
        <f>급여입력!AY39</f>
        <v>0</v>
      </c>
      <c r="AZ39" s="76">
        <f>급여입력!AZ39</f>
        <v>0</v>
      </c>
      <c r="BA39" s="76">
        <f>급여입력!BA39</f>
        <v>0</v>
      </c>
      <c r="BB39" s="76">
        <f>급여입력!BB39</f>
        <v>0</v>
      </c>
      <c r="BC39" s="76">
        <f>급여입력!BC39</f>
        <v>0</v>
      </c>
      <c r="BD39" s="76">
        <f>급여입력!BD39</f>
        <v>0</v>
      </c>
      <c r="BE39" s="76">
        <f>급여입력!BE39</f>
        <v>0</v>
      </c>
      <c r="BF39" s="76">
        <f>급여입력!BF39</f>
        <v>0</v>
      </c>
      <c r="BG39" s="76">
        <f>급여입력!BG39</f>
        <v>0</v>
      </c>
      <c r="BH39" s="76">
        <f>급여입력!BH39</f>
        <v>0</v>
      </c>
      <c r="BI39" s="76">
        <f>급여입력!BI39</f>
        <v>0</v>
      </c>
      <c r="BJ39" s="76">
        <f>급여입력!BJ39</f>
        <v>0</v>
      </c>
      <c r="BK39" s="76">
        <f>급여입력!BK39</f>
        <v>0</v>
      </c>
      <c r="BL39" s="76">
        <f>급여입력!BL39</f>
        <v>0</v>
      </c>
      <c r="BM39" s="76">
        <f>급여입력!BM39</f>
        <v>0</v>
      </c>
      <c r="BN39" s="76">
        <f>급여입력!BN39</f>
        <v>0</v>
      </c>
      <c r="BO39" s="76">
        <f>급여입력!BO39</f>
        <v>0</v>
      </c>
      <c r="BP39" s="77">
        <f>급여입력!BP39</f>
        <v>0</v>
      </c>
    </row>
    <row r="40" spans="2:68" ht="20.100000000000001" hidden="1" customHeight="1">
      <c r="B40" s="74" t="str">
        <f>급여입력!B40</f>
        <v/>
      </c>
      <c r="C40" s="75">
        <f>급여입력!C40</f>
        <v>0</v>
      </c>
      <c r="D40" s="75" t="str">
        <f>급여입력!D40</f>
        <v/>
      </c>
      <c r="E40" s="75" t="str">
        <f>급여입력!E40</f>
        <v/>
      </c>
      <c r="F40" s="76">
        <f>급여입력!F40</f>
        <v>0</v>
      </c>
      <c r="G40" s="76">
        <f>급여입력!G40</f>
        <v>0</v>
      </c>
      <c r="H40" s="76">
        <f>급여입력!H40</f>
        <v>0</v>
      </c>
      <c r="I40" s="76">
        <f>급여입력!I40</f>
        <v>0</v>
      </c>
      <c r="J40" s="76">
        <f>급여입력!J40</f>
        <v>0</v>
      </c>
      <c r="K40" s="76">
        <f>급여입력!K40</f>
        <v>0</v>
      </c>
      <c r="L40" s="76">
        <f>급여입력!L40</f>
        <v>0</v>
      </c>
      <c r="M40" s="76">
        <f>급여입력!M40</f>
        <v>0</v>
      </c>
      <c r="N40" s="76">
        <f>급여입력!N40</f>
        <v>0</v>
      </c>
      <c r="O40" s="76">
        <f>급여입력!O40</f>
        <v>0</v>
      </c>
      <c r="P40" s="76">
        <f>급여입력!P40</f>
        <v>0</v>
      </c>
      <c r="Q40" s="76">
        <f>급여입력!Q40</f>
        <v>0</v>
      </c>
      <c r="R40" s="76">
        <f>급여입력!R40</f>
        <v>0</v>
      </c>
      <c r="S40" s="76">
        <f>급여입력!S40</f>
        <v>0</v>
      </c>
      <c r="T40" s="76">
        <f>급여입력!T40</f>
        <v>0</v>
      </c>
      <c r="U40" s="76">
        <f>급여입력!U40</f>
        <v>0</v>
      </c>
      <c r="V40" s="76">
        <f>급여입력!V40</f>
        <v>0</v>
      </c>
      <c r="W40" s="76">
        <f>급여입력!W40</f>
        <v>0</v>
      </c>
      <c r="X40" s="76">
        <f>급여입력!X40</f>
        <v>0</v>
      </c>
      <c r="Y40" s="76">
        <f>급여입력!Y40</f>
        <v>0</v>
      </c>
      <c r="Z40" s="76">
        <f>급여입력!Z40</f>
        <v>0</v>
      </c>
      <c r="AA40" s="76">
        <f>급여입력!AA40</f>
        <v>0</v>
      </c>
      <c r="AB40" s="76">
        <f>급여입력!AB40</f>
        <v>0</v>
      </c>
      <c r="AC40" s="76">
        <f>급여입력!AC40</f>
        <v>0</v>
      </c>
      <c r="AD40" s="76">
        <f>급여입력!AD40</f>
        <v>0</v>
      </c>
      <c r="AE40" s="76">
        <f>급여입력!AE40</f>
        <v>0</v>
      </c>
      <c r="AF40" s="76">
        <f>급여입력!AF40</f>
        <v>0</v>
      </c>
      <c r="AG40" s="76">
        <f>급여입력!AG40</f>
        <v>0</v>
      </c>
      <c r="AH40" s="76">
        <f>급여입력!AH40</f>
        <v>0</v>
      </c>
      <c r="AI40" s="76">
        <f>급여입력!AI40</f>
        <v>0</v>
      </c>
      <c r="AJ40" s="76">
        <f>급여입력!AJ40</f>
        <v>0</v>
      </c>
      <c r="AK40" s="76">
        <f>급여입력!AK40</f>
        <v>0</v>
      </c>
      <c r="AL40" s="76">
        <f>급여입력!AL40</f>
        <v>0</v>
      </c>
      <c r="AM40" s="76">
        <f>급여입력!AM40</f>
        <v>0</v>
      </c>
      <c r="AN40" s="76">
        <f>급여입력!AN40</f>
        <v>0</v>
      </c>
      <c r="AO40" s="76">
        <f>급여입력!AO40</f>
        <v>0</v>
      </c>
      <c r="AP40" s="76">
        <f>급여입력!AP40</f>
        <v>0</v>
      </c>
      <c r="AQ40" s="76">
        <f>급여입력!AQ40</f>
        <v>0</v>
      </c>
      <c r="AR40" s="76">
        <f>급여입력!AR40</f>
        <v>0</v>
      </c>
      <c r="AS40" s="76">
        <f>급여입력!AS40</f>
        <v>0</v>
      </c>
      <c r="AT40" s="76">
        <f>급여입력!AT40</f>
        <v>0</v>
      </c>
      <c r="AU40" s="76">
        <f>급여입력!AU40</f>
        <v>0</v>
      </c>
      <c r="AV40" s="76">
        <f>급여입력!AV40</f>
        <v>0</v>
      </c>
      <c r="AW40" s="76">
        <f>급여입력!AW40</f>
        <v>0</v>
      </c>
      <c r="AX40" s="76">
        <f>급여입력!AX40</f>
        <v>0</v>
      </c>
      <c r="AY40" s="76">
        <f>급여입력!AY40</f>
        <v>0</v>
      </c>
      <c r="AZ40" s="76">
        <f>급여입력!AZ40</f>
        <v>0</v>
      </c>
      <c r="BA40" s="76">
        <f>급여입력!BA40</f>
        <v>0</v>
      </c>
      <c r="BB40" s="76">
        <f>급여입력!BB40</f>
        <v>0</v>
      </c>
      <c r="BC40" s="76">
        <f>급여입력!BC40</f>
        <v>0</v>
      </c>
      <c r="BD40" s="76">
        <f>급여입력!BD40</f>
        <v>0</v>
      </c>
      <c r="BE40" s="76">
        <f>급여입력!BE40</f>
        <v>0</v>
      </c>
      <c r="BF40" s="76">
        <f>급여입력!BF40</f>
        <v>0</v>
      </c>
      <c r="BG40" s="76">
        <f>급여입력!BG40</f>
        <v>0</v>
      </c>
      <c r="BH40" s="76">
        <f>급여입력!BH40</f>
        <v>0</v>
      </c>
      <c r="BI40" s="76">
        <f>급여입력!BI40</f>
        <v>0</v>
      </c>
      <c r="BJ40" s="76">
        <f>급여입력!BJ40</f>
        <v>0</v>
      </c>
      <c r="BK40" s="76">
        <f>급여입력!BK40</f>
        <v>0</v>
      </c>
      <c r="BL40" s="76">
        <f>급여입력!BL40</f>
        <v>0</v>
      </c>
      <c r="BM40" s="76">
        <f>급여입력!BM40</f>
        <v>0</v>
      </c>
      <c r="BN40" s="76">
        <f>급여입력!BN40</f>
        <v>0</v>
      </c>
      <c r="BO40" s="76">
        <f>급여입력!BO40</f>
        <v>0</v>
      </c>
      <c r="BP40" s="77">
        <f>급여입력!BP40</f>
        <v>0</v>
      </c>
    </row>
    <row r="41" spans="2:68" ht="20.100000000000001" hidden="1" customHeight="1">
      <c r="B41" s="74" t="str">
        <f>급여입력!B41</f>
        <v/>
      </c>
      <c r="C41" s="75">
        <f>급여입력!C41</f>
        <v>0</v>
      </c>
      <c r="D41" s="75" t="str">
        <f>급여입력!D41</f>
        <v/>
      </c>
      <c r="E41" s="75" t="str">
        <f>급여입력!E41</f>
        <v/>
      </c>
      <c r="F41" s="76">
        <f>급여입력!F41</f>
        <v>0</v>
      </c>
      <c r="G41" s="76">
        <f>급여입력!G41</f>
        <v>0</v>
      </c>
      <c r="H41" s="76">
        <f>급여입력!H41</f>
        <v>0</v>
      </c>
      <c r="I41" s="76">
        <f>급여입력!I41</f>
        <v>0</v>
      </c>
      <c r="J41" s="76">
        <f>급여입력!J41</f>
        <v>0</v>
      </c>
      <c r="K41" s="76">
        <f>급여입력!K41</f>
        <v>0</v>
      </c>
      <c r="L41" s="76">
        <f>급여입력!L41</f>
        <v>0</v>
      </c>
      <c r="M41" s="76">
        <f>급여입력!M41</f>
        <v>0</v>
      </c>
      <c r="N41" s="76">
        <f>급여입력!N41</f>
        <v>0</v>
      </c>
      <c r="O41" s="76">
        <f>급여입력!O41</f>
        <v>0</v>
      </c>
      <c r="P41" s="76">
        <f>급여입력!P41</f>
        <v>0</v>
      </c>
      <c r="Q41" s="76">
        <f>급여입력!Q41</f>
        <v>0</v>
      </c>
      <c r="R41" s="76">
        <f>급여입력!R41</f>
        <v>0</v>
      </c>
      <c r="S41" s="76">
        <f>급여입력!S41</f>
        <v>0</v>
      </c>
      <c r="T41" s="76">
        <f>급여입력!T41</f>
        <v>0</v>
      </c>
      <c r="U41" s="76">
        <f>급여입력!U41</f>
        <v>0</v>
      </c>
      <c r="V41" s="76">
        <f>급여입력!V41</f>
        <v>0</v>
      </c>
      <c r="W41" s="76">
        <f>급여입력!W41</f>
        <v>0</v>
      </c>
      <c r="X41" s="76">
        <f>급여입력!X41</f>
        <v>0</v>
      </c>
      <c r="Y41" s="76">
        <f>급여입력!Y41</f>
        <v>0</v>
      </c>
      <c r="Z41" s="76">
        <f>급여입력!Z41</f>
        <v>0</v>
      </c>
      <c r="AA41" s="76">
        <f>급여입력!AA41</f>
        <v>0</v>
      </c>
      <c r="AB41" s="76">
        <f>급여입력!AB41</f>
        <v>0</v>
      </c>
      <c r="AC41" s="76">
        <f>급여입력!AC41</f>
        <v>0</v>
      </c>
      <c r="AD41" s="76">
        <f>급여입력!AD41</f>
        <v>0</v>
      </c>
      <c r="AE41" s="76">
        <f>급여입력!AE41</f>
        <v>0</v>
      </c>
      <c r="AF41" s="76">
        <f>급여입력!AF41</f>
        <v>0</v>
      </c>
      <c r="AG41" s="76">
        <f>급여입력!AG41</f>
        <v>0</v>
      </c>
      <c r="AH41" s="76">
        <f>급여입력!AH41</f>
        <v>0</v>
      </c>
      <c r="AI41" s="76">
        <f>급여입력!AI41</f>
        <v>0</v>
      </c>
      <c r="AJ41" s="76">
        <f>급여입력!AJ41</f>
        <v>0</v>
      </c>
      <c r="AK41" s="76">
        <f>급여입력!AK41</f>
        <v>0</v>
      </c>
      <c r="AL41" s="76">
        <f>급여입력!AL41</f>
        <v>0</v>
      </c>
      <c r="AM41" s="76">
        <f>급여입력!AM41</f>
        <v>0</v>
      </c>
      <c r="AN41" s="76">
        <f>급여입력!AN41</f>
        <v>0</v>
      </c>
      <c r="AO41" s="76">
        <f>급여입력!AO41</f>
        <v>0</v>
      </c>
      <c r="AP41" s="76">
        <f>급여입력!AP41</f>
        <v>0</v>
      </c>
      <c r="AQ41" s="76">
        <f>급여입력!AQ41</f>
        <v>0</v>
      </c>
      <c r="AR41" s="76">
        <f>급여입력!AR41</f>
        <v>0</v>
      </c>
      <c r="AS41" s="76">
        <f>급여입력!AS41</f>
        <v>0</v>
      </c>
      <c r="AT41" s="76">
        <f>급여입력!AT41</f>
        <v>0</v>
      </c>
      <c r="AU41" s="76">
        <f>급여입력!AU41</f>
        <v>0</v>
      </c>
      <c r="AV41" s="76">
        <f>급여입력!AV41</f>
        <v>0</v>
      </c>
      <c r="AW41" s="76">
        <f>급여입력!AW41</f>
        <v>0</v>
      </c>
      <c r="AX41" s="76">
        <f>급여입력!AX41</f>
        <v>0</v>
      </c>
      <c r="AY41" s="76">
        <f>급여입력!AY41</f>
        <v>0</v>
      </c>
      <c r="AZ41" s="76">
        <f>급여입력!AZ41</f>
        <v>0</v>
      </c>
      <c r="BA41" s="76">
        <f>급여입력!BA41</f>
        <v>0</v>
      </c>
      <c r="BB41" s="76">
        <f>급여입력!BB41</f>
        <v>0</v>
      </c>
      <c r="BC41" s="76">
        <f>급여입력!BC41</f>
        <v>0</v>
      </c>
      <c r="BD41" s="76">
        <f>급여입력!BD41</f>
        <v>0</v>
      </c>
      <c r="BE41" s="76">
        <f>급여입력!BE41</f>
        <v>0</v>
      </c>
      <c r="BF41" s="76">
        <f>급여입력!BF41</f>
        <v>0</v>
      </c>
      <c r="BG41" s="76">
        <f>급여입력!BG41</f>
        <v>0</v>
      </c>
      <c r="BH41" s="76">
        <f>급여입력!BH41</f>
        <v>0</v>
      </c>
      <c r="BI41" s="76">
        <f>급여입력!BI41</f>
        <v>0</v>
      </c>
      <c r="BJ41" s="76">
        <f>급여입력!BJ41</f>
        <v>0</v>
      </c>
      <c r="BK41" s="76">
        <f>급여입력!BK41</f>
        <v>0</v>
      </c>
      <c r="BL41" s="76">
        <f>급여입력!BL41</f>
        <v>0</v>
      </c>
      <c r="BM41" s="76">
        <f>급여입력!BM41</f>
        <v>0</v>
      </c>
      <c r="BN41" s="76">
        <f>급여입력!BN41</f>
        <v>0</v>
      </c>
      <c r="BO41" s="76">
        <f>급여입력!BO41</f>
        <v>0</v>
      </c>
      <c r="BP41" s="77">
        <f>급여입력!BP41</f>
        <v>0</v>
      </c>
    </row>
    <row r="42" spans="2:68" ht="20.100000000000001" hidden="1" customHeight="1">
      <c r="B42" s="74" t="str">
        <f>급여입력!B42</f>
        <v/>
      </c>
      <c r="C42" s="75">
        <f>급여입력!C42</f>
        <v>0</v>
      </c>
      <c r="D42" s="75" t="str">
        <f>급여입력!D42</f>
        <v/>
      </c>
      <c r="E42" s="75" t="str">
        <f>급여입력!E42</f>
        <v/>
      </c>
      <c r="F42" s="76">
        <f>급여입력!F42</f>
        <v>0</v>
      </c>
      <c r="G42" s="76">
        <f>급여입력!G42</f>
        <v>0</v>
      </c>
      <c r="H42" s="76">
        <f>급여입력!H42</f>
        <v>0</v>
      </c>
      <c r="I42" s="76">
        <f>급여입력!I42</f>
        <v>0</v>
      </c>
      <c r="J42" s="76">
        <f>급여입력!J42</f>
        <v>0</v>
      </c>
      <c r="K42" s="76">
        <f>급여입력!K42</f>
        <v>0</v>
      </c>
      <c r="L42" s="76">
        <f>급여입력!L42</f>
        <v>0</v>
      </c>
      <c r="M42" s="76">
        <f>급여입력!M42</f>
        <v>0</v>
      </c>
      <c r="N42" s="76">
        <f>급여입력!N42</f>
        <v>0</v>
      </c>
      <c r="O42" s="76">
        <f>급여입력!O42</f>
        <v>0</v>
      </c>
      <c r="P42" s="76">
        <f>급여입력!P42</f>
        <v>0</v>
      </c>
      <c r="Q42" s="76">
        <f>급여입력!Q42</f>
        <v>0</v>
      </c>
      <c r="R42" s="76">
        <f>급여입력!R42</f>
        <v>0</v>
      </c>
      <c r="S42" s="76">
        <f>급여입력!S42</f>
        <v>0</v>
      </c>
      <c r="T42" s="76">
        <f>급여입력!T42</f>
        <v>0</v>
      </c>
      <c r="U42" s="76">
        <f>급여입력!U42</f>
        <v>0</v>
      </c>
      <c r="V42" s="76">
        <f>급여입력!V42</f>
        <v>0</v>
      </c>
      <c r="W42" s="76">
        <f>급여입력!W42</f>
        <v>0</v>
      </c>
      <c r="X42" s="76">
        <f>급여입력!X42</f>
        <v>0</v>
      </c>
      <c r="Y42" s="76">
        <f>급여입력!Y42</f>
        <v>0</v>
      </c>
      <c r="Z42" s="76">
        <f>급여입력!Z42</f>
        <v>0</v>
      </c>
      <c r="AA42" s="76">
        <f>급여입력!AA42</f>
        <v>0</v>
      </c>
      <c r="AB42" s="76">
        <f>급여입력!AB42</f>
        <v>0</v>
      </c>
      <c r="AC42" s="76">
        <f>급여입력!AC42</f>
        <v>0</v>
      </c>
      <c r="AD42" s="76">
        <f>급여입력!AD42</f>
        <v>0</v>
      </c>
      <c r="AE42" s="76">
        <f>급여입력!AE42</f>
        <v>0</v>
      </c>
      <c r="AF42" s="76">
        <f>급여입력!AF42</f>
        <v>0</v>
      </c>
      <c r="AG42" s="76">
        <f>급여입력!AG42</f>
        <v>0</v>
      </c>
      <c r="AH42" s="76">
        <f>급여입력!AH42</f>
        <v>0</v>
      </c>
      <c r="AI42" s="76">
        <f>급여입력!AI42</f>
        <v>0</v>
      </c>
      <c r="AJ42" s="76">
        <f>급여입력!AJ42</f>
        <v>0</v>
      </c>
      <c r="AK42" s="76">
        <f>급여입력!AK42</f>
        <v>0</v>
      </c>
      <c r="AL42" s="76">
        <f>급여입력!AL42</f>
        <v>0</v>
      </c>
      <c r="AM42" s="76">
        <f>급여입력!AM42</f>
        <v>0</v>
      </c>
      <c r="AN42" s="76">
        <f>급여입력!AN42</f>
        <v>0</v>
      </c>
      <c r="AO42" s="76">
        <f>급여입력!AO42</f>
        <v>0</v>
      </c>
      <c r="AP42" s="76">
        <f>급여입력!AP42</f>
        <v>0</v>
      </c>
      <c r="AQ42" s="76">
        <f>급여입력!AQ42</f>
        <v>0</v>
      </c>
      <c r="AR42" s="76">
        <f>급여입력!AR42</f>
        <v>0</v>
      </c>
      <c r="AS42" s="76">
        <f>급여입력!AS42</f>
        <v>0</v>
      </c>
      <c r="AT42" s="76">
        <f>급여입력!AT42</f>
        <v>0</v>
      </c>
      <c r="AU42" s="76">
        <f>급여입력!AU42</f>
        <v>0</v>
      </c>
      <c r="AV42" s="76">
        <f>급여입력!AV42</f>
        <v>0</v>
      </c>
      <c r="AW42" s="76">
        <f>급여입력!AW42</f>
        <v>0</v>
      </c>
      <c r="AX42" s="76">
        <f>급여입력!AX42</f>
        <v>0</v>
      </c>
      <c r="AY42" s="76">
        <f>급여입력!AY42</f>
        <v>0</v>
      </c>
      <c r="AZ42" s="76">
        <f>급여입력!AZ42</f>
        <v>0</v>
      </c>
      <c r="BA42" s="76">
        <f>급여입력!BA42</f>
        <v>0</v>
      </c>
      <c r="BB42" s="76">
        <f>급여입력!BB42</f>
        <v>0</v>
      </c>
      <c r="BC42" s="76">
        <f>급여입력!BC42</f>
        <v>0</v>
      </c>
      <c r="BD42" s="76">
        <f>급여입력!BD42</f>
        <v>0</v>
      </c>
      <c r="BE42" s="76">
        <f>급여입력!BE42</f>
        <v>0</v>
      </c>
      <c r="BF42" s="76">
        <f>급여입력!BF42</f>
        <v>0</v>
      </c>
      <c r="BG42" s="76">
        <f>급여입력!BG42</f>
        <v>0</v>
      </c>
      <c r="BH42" s="76">
        <f>급여입력!BH42</f>
        <v>0</v>
      </c>
      <c r="BI42" s="76">
        <f>급여입력!BI42</f>
        <v>0</v>
      </c>
      <c r="BJ42" s="76">
        <f>급여입력!BJ42</f>
        <v>0</v>
      </c>
      <c r="BK42" s="76">
        <f>급여입력!BK42</f>
        <v>0</v>
      </c>
      <c r="BL42" s="76">
        <f>급여입력!BL42</f>
        <v>0</v>
      </c>
      <c r="BM42" s="76">
        <f>급여입력!BM42</f>
        <v>0</v>
      </c>
      <c r="BN42" s="76">
        <f>급여입력!BN42</f>
        <v>0</v>
      </c>
      <c r="BO42" s="76">
        <f>급여입력!BO42</f>
        <v>0</v>
      </c>
      <c r="BP42" s="77">
        <f>급여입력!BP42</f>
        <v>0</v>
      </c>
    </row>
    <row r="43" spans="2:68" ht="20.100000000000001" hidden="1" customHeight="1">
      <c r="B43" s="74" t="str">
        <f>급여입력!B43</f>
        <v/>
      </c>
      <c r="C43" s="75">
        <f>급여입력!C43</f>
        <v>0</v>
      </c>
      <c r="D43" s="75" t="str">
        <f>급여입력!D43</f>
        <v/>
      </c>
      <c r="E43" s="75" t="str">
        <f>급여입력!E43</f>
        <v/>
      </c>
      <c r="F43" s="76">
        <f>급여입력!F43</f>
        <v>0</v>
      </c>
      <c r="G43" s="76">
        <f>급여입력!G43</f>
        <v>0</v>
      </c>
      <c r="H43" s="76">
        <f>급여입력!H43</f>
        <v>0</v>
      </c>
      <c r="I43" s="76">
        <f>급여입력!I43</f>
        <v>0</v>
      </c>
      <c r="J43" s="76">
        <f>급여입력!J43</f>
        <v>0</v>
      </c>
      <c r="K43" s="76">
        <f>급여입력!K43</f>
        <v>0</v>
      </c>
      <c r="L43" s="76">
        <f>급여입력!L43</f>
        <v>0</v>
      </c>
      <c r="M43" s="76">
        <f>급여입력!M43</f>
        <v>0</v>
      </c>
      <c r="N43" s="76">
        <f>급여입력!N43</f>
        <v>0</v>
      </c>
      <c r="O43" s="76">
        <f>급여입력!O43</f>
        <v>0</v>
      </c>
      <c r="P43" s="76">
        <f>급여입력!P43</f>
        <v>0</v>
      </c>
      <c r="Q43" s="76">
        <f>급여입력!Q43</f>
        <v>0</v>
      </c>
      <c r="R43" s="76">
        <f>급여입력!R43</f>
        <v>0</v>
      </c>
      <c r="S43" s="76">
        <f>급여입력!S43</f>
        <v>0</v>
      </c>
      <c r="T43" s="76">
        <f>급여입력!T43</f>
        <v>0</v>
      </c>
      <c r="U43" s="76">
        <f>급여입력!U43</f>
        <v>0</v>
      </c>
      <c r="V43" s="76">
        <f>급여입력!V43</f>
        <v>0</v>
      </c>
      <c r="W43" s="76">
        <f>급여입력!W43</f>
        <v>0</v>
      </c>
      <c r="X43" s="76">
        <f>급여입력!X43</f>
        <v>0</v>
      </c>
      <c r="Y43" s="76">
        <f>급여입력!Y43</f>
        <v>0</v>
      </c>
      <c r="Z43" s="76">
        <f>급여입력!Z43</f>
        <v>0</v>
      </c>
      <c r="AA43" s="76">
        <f>급여입력!AA43</f>
        <v>0</v>
      </c>
      <c r="AB43" s="76">
        <f>급여입력!AB43</f>
        <v>0</v>
      </c>
      <c r="AC43" s="76">
        <f>급여입력!AC43</f>
        <v>0</v>
      </c>
      <c r="AD43" s="76">
        <f>급여입력!AD43</f>
        <v>0</v>
      </c>
      <c r="AE43" s="76">
        <f>급여입력!AE43</f>
        <v>0</v>
      </c>
      <c r="AF43" s="76">
        <f>급여입력!AF43</f>
        <v>0</v>
      </c>
      <c r="AG43" s="76">
        <f>급여입력!AG43</f>
        <v>0</v>
      </c>
      <c r="AH43" s="76">
        <f>급여입력!AH43</f>
        <v>0</v>
      </c>
      <c r="AI43" s="76">
        <f>급여입력!AI43</f>
        <v>0</v>
      </c>
      <c r="AJ43" s="76">
        <f>급여입력!AJ43</f>
        <v>0</v>
      </c>
      <c r="AK43" s="76">
        <f>급여입력!AK43</f>
        <v>0</v>
      </c>
      <c r="AL43" s="76">
        <f>급여입력!AL43</f>
        <v>0</v>
      </c>
      <c r="AM43" s="76">
        <f>급여입력!AM43</f>
        <v>0</v>
      </c>
      <c r="AN43" s="76">
        <f>급여입력!AN43</f>
        <v>0</v>
      </c>
      <c r="AO43" s="76">
        <f>급여입력!AO43</f>
        <v>0</v>
      </c>
      <c r="AP43" s="76">
        <f>급여입력!AP43</f>
        <v>0</v>
      </c>
      <c r="AQ43" s="76">
        <f>급여입력!AQ43</f>
        <v>0</v>
      </c>
      <c r="AR43" s="76">
        <f>급여입력!AR43</f>
        <v>0</v>
      </c>
      <c r="AS43" s="76">
        <f>급여입력!AS43</f>
        <v>0</v>
      </c>
      <c r="AT43" s="76">
        <f>급여입력!AT43</f>
        <v>0</v>
      </c>
      <c r="AU43" s="76">
        <f>급여입력!AU43</f>
        <v>0</v>
      </c>
      <c r="AV43" s="76">
        <f>급여입력!AV43</f>
        <v>0</v>
      </c>
      <c r="AW43" s="76">
        <f>급여입력!AW43</f>
        <v>0</v>
      </c>
      <c r="AX43" s="76">
        <f>급여입력!AX43</f>
        <v>0</v>
      </c>
      <c r="AY43" s="76">
        <f>급여입력!AY43</f>
        <v>0</v>
      </c>
      <c r="AZ43" s="76">
        <f>급여입력!AZ43</f>
        <v>0</v>
      </c>
      <c r="BA43" s="76">
        <f>급여입력!BA43</f>
        <v>0</v>
      </c>
      <c r="BB43" s="76">
        <f>급여입력!BB43</f>
        <v>0</v>
      </c>
      <c r="BC43" s="76">
        <f>급여입력!BC43</f>
        <v>0</v>
      </c>
      <c r="BD43" s="76">
        <f>급여입력!BD43</f>
        <v>0</v>
      </c>
      <c r="BE43" s="76">
        <f>급여입력!BE43</f>
        <v>0</v>
      </c>
      <c r="BF43" s="76">
        <f>급여입력!BF43</f>
        <v>0</v>
      </c>
      <c r="BG43" s="76">
        <f>급여입력!BG43</f>
        <v>0</v>
      </c>
      <c r="BH43" s="76">
        <f>급여입력!BH43</f>
        <v>0</v>
      </c>
      <c r="BI43" s="76">
        <f>급여입력!BI43</f>
        <v>0</v>
      </c>
      <c r="BJ43" s="76">
        <f>급여입력!BJ43</f>
        <v>0</v>
      </c>
      <c r="BK43" s="76">
        <f>급여입력!BK43</f>
        <v>0</v>
      </c>
      <c r="BL43" s="76">
        <f>급여입력!BL43</f>
        <v>0</v>
      </c>
      <c r="BM43" s="76">
        <f>급여입력!BM43</f>
        <v>0</v>
      </c>
      <c r="BN43" s="76">
        <f>급여입력!BN43</f>
        <v>0</v>
      </c>
      <c r="BO43" s="76">
        <f>급여입력!BO43</f>
        <v>0</v>
      </c>
      <c r="BP43" s="77">
        <f>급여입력!BP43</f>
        <v>0</v>
      </c>
    </row>
    <row r="44" spans="2:68" ht="20.100000000000001" hidden="1" customHeight="1">
      <c r="B44" s="74" t="str">
        <f>급여입력!B44</f>
        <v/>
      </c>
      <c r="C44" s="75">
        <f>급여입력!C44</f>
        <v>0</v>
      </c>
      <c r="D44" s="75" t="str">
        <f>급여입력!D44</f>
        <v/>
      </c>
      <c r="E44" s="75" t="str">
        <f>급여입력!E44</f>
        <v/>
      </c>
      <c r="F44" s="76">
        <f>급여입력!F44</f>
        <v>0</v>
      </c>
      <c r="G44" s="76">
        <f>급여입력!G44</f>
        <v>0</v>
      </c>
      <c r="H44" s="76">
        <f>급여입력!H44</f>
        <v>0</v>
      </c>
      <c r="I44" s="76">
        <f>급여입력!I44</f>
        <v>0</v>
      </c>
      <c r="J44" s="76">
        <f>급여입력!J44</f>
        <v>0</v>
      </c>
      <c r="K44" s="76">
        <f>급여입력!K44</f>
        <v>0</v>
      </c>
      <c r="L44" s="76">
        <f>급여입력!L44</f>
        <v>0</v>
      </c>
      <c r="M44" s="76">
        <f>급여입력!M44</f>
        <v>0</v>
      </c>
      <c r="N44" s="76">
        <f>급여입력!N44</f>
        <v>0</v>
      </c>
      <c r="O44" s="76">
        <f>급여입력!O44</f>
        <v>0</v>
      </c>
      <c r="P44" s="76">
        <f>급여입력!P44</f>
        <v>0</v>
      </c>
      <c r="Q44" s="76">
        <f>급여입력!Q44</f>
        <v>0</v>
      </c>
      <c r="R44" s="76">
        <f>급여입력!R44</f>
        <v>0</v>
      </c>
      <c r="S44" s="76">
        <f>급여입력!S44</f>
        <v>0</v>
      </c>
      <c r="T44" s="76">
        <f>급여입력!T44</f>
        <v>0</v>
      </c>
      <c r="U44" s="76">
        <f>급여입력!U44</f>
        <v>0</v>
      </c>
      <c r="V44" s="76">
        <f>급여입력!V44</f>
        <v>0</v>
      </c>
      <c r="W44" s="76">
        <f>급여입력!W44</f>
        <v>0</v>
      </c>
      <c r="X44" s="76">
        <f>급여입력!X44</f>
        <v>0</v>
      </c>
      <c r="Y44" s="76">
        <f>급여입력!Y44</f>
        <v>0</v>
      </c>
      <c r="Z44" s="76">
        <f>급여입력!Z44</f>
        <v>0</v>
      </c>
      <c r="AA44" s="76">
        <f>급여입력!AA44</f>
        <v>0</v>
      </c>
      <c r="AB44" s="76">
        <f>급여입력!AB44</f>
        <v>0</v>
      </c>
      <c r="AC44" s="76">
        <f>급여입력!AC44</f>
        <v>0</v>
      </c>
      <c r="AD44" s="76">
        <f>급여입력!AD44</f>
        <v>0</v>
      </c>
      <c r="AE44" s="76">
        <f>급여입력!AE44</f>
        <v>0</v>
      </c>
      <c r="AF44" s="76">
        <f>급여입력!AF44</f>
        <v>0</v>
      </c>
      <c r="AG44" s="76">
        <f>급여입력!AG44</f>
        <v>0</v>
      </c>
      <c r="AH44" s="76">
        <f>급여입력!AH44</f>
        <v>0</v>
      </c>
      <c r="AI44" s="76">
        <f>급여입력!AI44</f>
        <v>0</v>
      </c>
      <c r="AJ44" s="76">
        <f>급여입력!AJ44</f>
        <v>0</v>
      </c>
      <c r="AK44" s="76">
        <f>급여입력!AK44</f>
        <v>0</v>
      </c>
      <c r="AL44" s="76">
        <f>급여입력!AL44</f>
        <v>0</v>
      </c>
      <c r="AM44" s="76">
        <f>급여입력!AM44</f>
        <v>0</v>
      </c>
      <c r="AN44" s="76">
        <f>급여입력!AN44</f>
        <v>0</v>
      </c>
      <c r="AO44" s="76">
        <f>급여입력!AO44</f>
        <v>0</v>
      </c>
      <c r="AP44" s="76">
        <f>급여입력!AP44</f>
        <v>0</v>
      </c>
      <c r="AQ44" s="76">
        <f>급여입력!AQ44</f>
        <v>0</v>
      </c>
      <c r="AR44" s="76">
        <f>급여입력!AR44</f>
        <v>0</v>
      </c>
      <c r="AS44" s="76">
        <f>급여입력!AS44</f>
        <v>0</v>
      </c>
      <c r="AT44" s="76">
        <f>급여입력!AT44</f>
        <v>0</v>
      </c>
      <c r="AU44" s="76">
        <f>급여입력!AU44</f>
        <v>0</v>
      </c>
      <c r="AV44" s="76">
        <f>급여입력!AV44</f>
        <v>0</v>
      </c>
      <c r="AW44" s="76">
        <f>급여입력!AW44</f>
        <v>0</v>
      </c>
      <c r="AX44" s="76">
        <f>급여입력!AX44</f>
        <v>0</v>
      </c>
      <c r="AY44" s="76">
        <f>급여입력!AY44</f>
        <v>0</v>
      </c>
      <c r="AZ44" s="76">
        <f>급여입력!AZ44</f>
        <v>0</v>
      </c>
      <c r="BA44" s="76">
        <f>급여입력!BA44</f>
        <v>0</v>
      </c>
      <c r="BB44" s="76">
        <f>급여입력!BB44</f>
        <v>0</v>
      </c>
      <c r="BC44" s="76">
        <f>급여입력!BC44</f>
        <v>0</v>
      </c>
      <c r="BD44" s="76">
        <f>급여입력!BD44</f>
        <v>0</v>
      </c>
      <c r="BE44" s="76">
        <f>급여입력!BE44</f>
        <v>0</v>
      </c>
      <c r="BF44" s="76">
        <f>급여입력!BF44</f>
        <v>0</v>
      </c>
      <c r="BG44" s="76">
        <f>급여입력!BG44</f>
        <v>0</v>
      </c>
      <c r="BH44" s="76">
        <f>급여입력!BH44</f>
        <v>0</v>
      </c>
      <c r="BI44" s="76">
        <f>급여입력!BI44</f>
        <v>0</v>
      </c>
      <c r="BJ44" s="76">
        <f>급여입력!BJ44</f>
        <v>0</v>
      </c>
      <c r="BK44" s="76">
        <f>급여입력!BK44</f>
        <v>0</v>
      </c>
      <c r="BL44" s="76">
        <f>급여입력!BL44</f>
        <v>0</v>
      </c>
      <c r="BM44" s="76">
        <f>급여입력!BM44</f>
        <v>0</v>
      </c>
      <c r="BN44" s="76">
        <f>급여입력!BN44</f>
        <v>0</v>
      </c>
      <c r="BO44" s="76">
        <f>급여입력!BO44</f>
        <v>0</v>
      </c>
      <c r="BP44" s="77">
        <f>급여입력!BP44</f>
        <v>0</v>
      </c>
    </row>
    <row r="45" spans="2:68" ht="20.100000000000001" hidden="1" customHeight="1">
      <c r="B45" s="74" t="str">
        <f>급여입력!B45</f>
        <v/>
      </c>
      <c r="C45" s="75">
        <f>급여입력!C45</f>
        <v>0</v>
      </c>
      <c r="D45" s="75" t="str">
        <f>급여입력!D45</f>
        <v/>
      </c>
      <c r="E45" s="75" t="str">
        <f>급여입력!E45</f>
        <v/>
      </c>
      <c r="F45" s="76">
        <f>급여입력!F45</f>
        <v>0</v>
      </c>
      <c r="G45" s="76">
        <f>급여입력!G45</f>
        <v>0</v>
      </c>
      <c r="H45" s="76">
        <f>급여입력!H45</f>
        <v>0</v>
      </c>
      <c r="I45" s="76">
        <f>급여입력!I45</f>
        <v>0</v>
      </c>
      <c r="J45" s="76">
        <f>급여입력!J45</f>
        <v>0</v>
      </c>
      <c r="K45" s="76">
        <f>급여입력!K45</f>
        <v>0</v>
      </c>
      <c r="L45" s="76">
        <f>급여입력!L45</f>
        <v>0</v>
      </c>
      <c r="M45" s="76">
        <f>급여입력!M45</f>
        <v>0</v>
      </c>
      <c r="N45" s="76">
        <f>급여입력!N45</f>
        <v>0</v>
      </c>
      <c r="O45" s="76">
        <f>급여입력!O45</f>
        <v>0</v>
      </c>
      <c r="P45" s="76">
        <f>급여입력!P45</f>
        <v>0</v>
      </c>
      <c r="Q45" s="76">
        <f>급여입력!Q45</f>
        <v>0</v>
      </c>
      <c r="R45" s="76">
        <f>급여입력!R45</f>
        <v>0</v>
      </c>
      <c r="S45" s="76">
        <f>급여입력!S45</f>
        <v>0</v>
      </c>
      <c r="T45" s="76">
        <f>급여입력!T45</f>
        <v>0</v>
      </c>
      <c r="U45" s="76">
        <f>급여입력!U45</f>
        <v>0</v>
      </c>
      <c r="V45" s="76">
        <f>급여입력!V45</f>
        <v>0</v>
      </c>
      <c r="W45" s="76">
        <f>급여입력!W45</f>
        <v>0</v>
      </c>
      <c r="X45" s="76">
        <f>급여입력!X45</f>
        <v>0</v>
      </c>
      <c r="Y45" s="76">
        <f>급여입력!Y45</f>
        <v>0</v>
      </c>
      <c r="Z45" s="76">
        <f>급여입력!Z45</f>
        <v>0</v>
      </c>
      <c r="AA45" s="76">
        <f>급여입력!AA45</f>
        <v>0</v>
      </c>
      <c r="AB45" s="76">
        <f>급여입력!AB45</f>
        <v>0</v>
      </c>
      <c r="AC45" s="76">
        <f>급여입력!AC45</f>
        <v>0</v>
      </c>
      <c r="AD45" s="76">
        <f>급여입력!AD45</f>
        <v>0</v>
      </c>
      <c r="AE45" s="76">
        <f>급여입력!AE45</f>
        <v>0</v>
      </c>
      <c r="AF45" s="76">
        <f>급여입력!AF45</f>
        <v>0</v>
      </c>
      <c r="AG45" s="76">
        <f>급여입력!AG45</f>
        <v>0</v>
      </c>
      <c r="AH45" s="76">
        <f>급여입력!AH45</f>
        <v>0</v>
      </c>
      <c r="AI45" s="76">
        <f>급여입력!AI45</f>
        <v>0</v>
      </c>
      <c r="AJ45" s="76">
        <f>급여입력!AJ45</f>
        <v>0</v>
      </c>
      <c r="AK45" s="76">
        <f>급여입력!AK45</f>
        <v>0</v>
      </c>
      <c r="AL45" s="76">
        <f>급여입력!AL45</f>
        <v>0</v>
      </c>
      <c r="AM45" s="76">
        <f>급여입력!AM45</f>
        <v>0</v>
      </c>
      <c r="AN45" s="76">
        <f>급여입력!AN45</f>
        <v>0</v>
      </c>
      <c r="AO45" s="76">
        <f>급여입력!AO45</f>
        <v>0</v>
      </c>
      <c r="AP45" s="76">
        <f>급여입력!AP45</f>
        <v>0</v>
      </c>
      <c r="AQ45" s="76">
        <f>급여입력!AQ45</f>
        <v>0</v>
      </c>
      <c r="AR45" s="76">
        <f>급여입력!AR45</f>
        <v>0</v>
      </c>
      <c r="AS45" s="76">
        <f>급여입력!AS45</f>
        <v>0</v>
      </c>
      <c r="AT45" s="76">
        <f>급여입력!AT45</f>
        <v>0</v>
      </c>
      <c r="AU45" s="76">
        <f>급여입력!AU45</f>
        <v>0</v>
      </c>
      <c r="AV45" s="76">
        <f>급여입력!AV45</f>
        <v>0</v>
      </c>
      <c r="AW45" s="76">
        <f>급여입력!AW45</f>
        <v>0</v>
      </c>
      <c r="AX45" s="76">
        <f>급여입력!AX45</f>
        <v>0</v>
      </c>
      <c r="AY45" s="76">
        <f>급여입력!AY45</f>
        <v>0</v>
      </c>
      <c r="AZ45" s="76">
        <f>급여입력!AZ45</f>
        <v>0</v>
      </c>
      <c r="BA45" s="76">
        <f>급여입력!BA45</f>
        <v>0</v>
      </c>
      <c r="BB45" s="76">
        <f>급여입력!BB45</f>
        <v>0</v>
      </c>
      <c r="BC45" s="76">
        <f>급여입력!BC45</f>
        <v>0</v>
      </c>
      <c r="BD45" s="76">
        <f>급여입력!BD45</f>
        <v>0</v>
      </c>
      <c r="BE45" s="76">
        <f>급여입력!BE45</f>
        <v>0</v>
      </c>
      <c r="BF45" s="76">
        <f>급여입력!BF45</f>
        <v>0</v>
      </c>
      <c r="BG45" s="76">
        <f>급여입력!BG45</f>
        <v>0</v>
      </c>
      <c r="BH45" s="76">
        <f>급여입력!BH45</f>
        <v>0</v>
      </c>
      <c r="BI45" s="76">
        <f>급여입력!BI45</f>
        <v>0</v>
      </c>
      <c r="BJ45" s="76">
        <f>급여입력!BJ45</f>
        <v>0</v>
      </c>
      <c r="BK45" s="76">
        <f>급여입력!BK45</f>
        <v>0</v>
      </c>
      <c r="BL45" s="76">
        <f>급여입력!BL45</f>
        <v>0</v>
      </c>
      <c r="BM45" s="76">
        <f>급여입력!BM45</f>
        <v>0</v>
      </c>
      <c r="BN45" s="76">
        <f>급여입력!BN45</f>
        <v>0</v>
      </c>
      <c r="BO45" s="76">
        <f>급여입력!BO45</f>
        <v>0</v>
      </c>
      <c r="BP45" s="77">
        <f>급여입력!BP45</f>
        <v>0</v>
      </c>
    </row>
    <row r="46" spans="2:68" ht="20.100000000000001" hidden="1" customHeight="1">
      <c r="B46" s="74" t="str">
        <f>급여입력!B46</f>
        <v/>
      </c>
      <c r="C46" s="75">
        <f>급여입력!C46</f>
        <v>0</v>
      </c>
      <c r="D46" s="75" t="str">
        <f>급여입력!D46</f>
        <v/>
      </c>
      <c r="E46" s="75" t="str">
        <f>급여입력!E46</f>
        <v/>
      </c>
      <c r="F46" s="76">
        <f>급여입력!F46</f>
        <v>0</v>
      </c>
      <c r="G46" s="76">
        <f>급여입력!G46</f>
        <v>0</v>
      </c>
      <c r="H46" s="76">
        <f>급여입력!H46</f>
        <v>0</v>
      </c>
      <c r="I46" s="76">
        <f>급여입력!I46</f>
        <v>0</v>
      </c>
      <c r="J46" s="76">
        <f>급여입력!J46</f>
        <v>0</v>
      </c>
      <c r="K46" s="76">
        <f>급여입력!K46</f>
        <v>0</v>
      </c>
      <c r="L46" s="76">
        <f>급여입력!L46</f>
        <v>0</v>
      </c>
      <c r="M46" s="76">
        <f>급여입력!M46</f>
        <v>0</v>
      </c>
      <c r="N46" s="76">
        <f>급여입력!N46</f>
        <v>0</v>
      </c>
      <c r="O46" s="76">
        <f>급여입력!O46</f>
        <v>0</v>
      </c>
      <c r="P46" s="76">
        <f>급여입력!P46</f>
        <v>0</v>
      </c>
      <c r="Q46" s="76">
        <f>급여입력!Q46</f>
        <v>0</v>
      </c>
      <c r="R46" s="76">
        <f>급여입력!R46</f>
        <v>0</v>
      </c>
      <c r="S46" s="76">
        <f>급여입력!S46</f>
        <v>0</v>
      </c>
      <c r="T46" s="76">
        <f>급여입력!T46</f>
        <v>0</v>
      </c>
      <c r="U46" s="76">
        <f>급여입력!U46</f>
        <v>0</v>
      </c>
      <c r="V46" s="76">
        <f>급여입력!V46</f>
        <v>0</v>
      </c>
      <c r="W46" s="76">
        <f>급여입력!W46</f>
        <v>0</v>
      </c>
      <c r="X46" s="76">
        <f>급여입력!X46</f>
        <v>0</v>
      </c>
      <c r="Y46" s="76">
        <f>급여입력!Y46</f>
        <v>0</v>
      </c>
      <c r="Z46" s="76">
        <f>급여입력!Z46</f>
        <v>0</v>
      </c>
      <c r="AA46" s="76">
        <f>급여입력!AA46</f>
        <v>0</v>
      </c>
      <c r="AB46" s="76">
        <f>급여입력!AB46</f>
        <v>0</v>
      </c>
      <c r="AC46" s="76">
        <f>급여입력!AC46</f>
        <v>0</v>
      </c>
      <c r="AD46" s="76">
        <f>급여입력!AD46</f>
        <v>0</v>
      </c>
      <c r="AE46" s="76">
        <f>급여입력!AE46</f>
        <v>0</v>
      </c>
      <c r="AF46" s="76">
        <f>급여입력!AF46</f>
        <v>0</v>
      </c>
      <c r="AG46" s="76">
        <f>급여입력!AG46</f>
        <v>0</v>
      </c>
      <c r="AH46" s="76">
        <f>급여입력!AH46</f>
        <v>0</v>
      </c>
      <c r="AI46" s="76">
        <f>급여입력!AI46</f>
        <v>0</v>
      </c>
      <c r="AJ46" s="76">
        <f>급여입력!AJ46</f>
        <v>0</v>
      </c>
      <c r="AK46" s="76">
        <f>급여입력!AK46</f>
        <v>0</v>
      </c>
      <c r="AL46" s="76">
        <f>급여입력!AL46</f>
        <v>0</v>
      </c>
      <c r="AM46" s="76">
        <f>급여입력!AM46</f>
        <v>0</v>
      </c>
      <c r="AN46" s="76">
        <f>급여입력!AN46</f>
        <v>0</v>
      </c>
      <c r="AO46" s="76">
        <f>급여입력!AO46</f>
        <v>0</v>
      </c>
      <c r="AP46" s="76">
        <f>급여입력!AP46</f>
        <v>0</v>
      </c>
      <c r="AQ46" s="76">
        <f>급여입력!AQ46</f>
        <v>0</v>
      </c>
      <c r="AR46" s="76">
        <f>급여입력!AR46</f>
        <v>0</v>
      </c>
      <c r="AS46" s="76">
        <f>급여입력!AS46</f>
        <v>0</v>
      </c>
      <c r="AT46" s="76">
        <f>급여입력!AT46</f>
        <v>0</v>
      </c>
      <c r="AU46" s="76">
        <f>급여입력!AU46</f>
        <v>0</v>
      </c>
      <c r="AV46" s="76">
        <f>급여입력!AV46</f>
        <v>0</v>
      </c>
      <c r="AW46" s="76">
        <f>급여입력!AW46</f>
        <v>0</v>
      </c>
      <c r="AX46" s="76">
        <f>급여입력!AX46</f>
        <v>0</v>
      </c>
      <c r="AY46" s="76">
        <f>급여입력!AY46</f>
        <v>0</v>
      </c>
      <c r="AZ46" s="76">
        <f>급여입력!AZ46</f>
        <v>0</v>
      </c>
      <c r="BA46" s="76">
        <f>급여입력!BA46</f>
        <v>0</v>
      </c>
      <c r="BB46" s="76">
        <f>급여입력!BB46</f>
        <v>0</v>
      </c>
      <c r="BC46" s="76">
        <f>급여입력!BC46</f>
        <v>0</v>
      </c>
      <c r="BD46" s="76">
        <f>급여입력!BD46</f>
        <v>0</v>
      </c>
      <c r="BE46" s="76">
        <f>급여입력!BE46</f>
        <v>0</v>
      </c>
      <c r="BF46" s="76">
        <f>급여입력!BF46</f>
        <v>0</v>
      </c>
      <c r="BG46" s="76">
        <f>급여입력!BG46</f>
        <v>0</v>
      </c>
      <c r="BH46" s="76">
        <f>급여입력!BH46</f>
        <v>0</v>
      </c>
      <c r="BI46" s="76">
        <f>급여입력!BI46</f>
        <v>0</v>
      </c>
      <c r="BJ46" s="76">
        <f>급여입력!BJ46</f>
        <v>0</v>
      </c>
      <c r="BK46" s="76">
        <f>급여입력!BK46</f>
        <v>0</v>
      </c>
      <c r="BL46" s="76">
        <f>급여입력!BL46</f>
        <v>0</v>
      </c>
      <c r="BM46" s="76">
        <f>급여입력!BM46</f>
        <v>0</v>
      </c>
      <c r="BN46" s="76">
        <f>급여입력!BN46</f>
        <v>0</v>
      </c>
      <c r="BO46" s="76">
        <f>급여입력!BO46</f>
        <v>0</v>
      </c>
      <c r="BP46" s="77">
        <f>급여입력!BP46</f>
        <v>0</v>
      </c>
    </row>
    <row r="47" spans="2:68" ht="20.100000000000001" hidden="1" customHeight="1">
      <c r="B47" s="74" t="str">
        <f>급여입력!B47</f>
        <v/>
      </c>
      <c r="C47" s="75">
        <f>급여입력!C47</f>
        <v>0</v>
      </c>
      <c r="D47" s="75" t="str">
        <f>급여입력!D47</f>
        <v/>
      </c>
      <c r="E47" s="75" t="str">
        <f>급여입력!E47</f>
        <v/>
      </c>
      <c r="F47" s="76">
        <f>급여입력!F47</f>
        <v>0</v>
      </c>
      <c r="G47" s="76">
        <f>급여입력!G47</f>
        <v>0</v>
      </c>
      <c r="H47" s="76">
        <f>급여입력!H47</f>
        <v>0</v>
      </c>
      <c r="I47" s="76">
        <f>급여입력!I47</f>
        <v>0</v>
      </c>
      <c r="J47" s="76">
        <f>급여입력!J47</f>
        <v>0</v>
      </c>
      <c r="K47" s="76">
        <f>급여입력!K47</f>
        <v>0</v>
      </c>
      <c r="L47" s="76">
        <f>급여입력!L47</f>
        <v>0</v>
      </c>
      <c r="M47" s="76">
        <f>급여입력!M47</f>
        <v>0</v>
      </c>
      <c r="N47" s="76">
        <f>급여입력!N47</f>
        <v>0</v>
      </c>
      <c r="O47" s="76">
        <f>급여입력!O47</f>
        <v>0</v>
      </c>
      <c r="P47" s="76">
        <f>급여입력!P47</f>
        <v>0</v>
      </c>
      <c r="Q47" s="76">
        <f>급여입력!Q47</f>
        <v>0</v>
      </c>
      <c r="R47" s="76">
        <f>급여입력!R47</f>
        <v>0</v>
      </c>
      <c r="S47" s="76">
        <f>급여입력!S47</f>
        <v>0</v>
      </c>
      <c r="T47" s="76">
        <f>급여입력!T47</f>
        <v>0</v>
      </c>
      <c r="U47" s="76">
        <f>급여입력!U47</f>
        <v>0</v>
      </c>
      <c r="V47" s="76">
        <f>급여입력!V47</f>
        <v>0</v>
      </c>
      <c r="W47" s="76">
        <f>급여입력!W47</f>
        <v>0</v>
      </c>
      <c r="X47" s="76">
        <f>급여입력!X47</f>
        <v>0</v>
      </c>
      <c r="Y47" s="76">
        <f>급여입력!Y47</f>
        <v>0</v>
      </c>
      <c r="Z47" s="76">
        <f>급여입력!Z47</f>
        <v>0</v>
      </c>
      <c r="AA47" s="76">
        <f>급여입력!AA47</f>
        <v>0</v>
      </c>
      <c r="AB47" s="76">
        <f>급여입력!AB47</f>
        <v>0</v>
      </c>
      <c r="AC47" s="76">
        <f>급여입력!AC47</f>
        <v>0</v>
      </c>
      <c r="AD47" s="76">
        <f>급여입력!AD47</f>
        <v>0</v>
      </c>
      <c r="AE47" s="76">
        <f>급여입력!AE47</f>
        <v>0</v>
      </c>
      <c r="AF47" s="76">
        <f>급여입력!AF47</f>
        <v>0</v>
      </c>
      <c r="AG47" s="76">
        <f>급여입력!AG47</f>
        <v>0</v>
      </c>
      <c r="AH47" s="76">
        <f>급여입력!AH47</f>
        <v>0</v>
      </c>
      <c r="AI47" s="76">
        <f>급여입력!AI47</f>
        <v>0</v>
      </c>
      <c r="AJ47" s="76">
        <f>급여입력!AJ47</f>
        <v>0</v>
      </c>
      <c r="AK47" s="76">
        <f>급여입력!AK47</f>
        <v>0</v>
      </c>
      <c r="AL47" s="76">
        <f>급여입력!AL47</f>
        <v>0</v>
      </c>
      <c r="AM47" s="76">
        <f>급여입력!AM47</f>
        <v>0</v>
      </c>
      <c r="AN47" s="76">
        <f>급여입력!AN47</f>
        <v>0</v>
      </c>
      <c r="AO47" s="76">
        <f>급여입력!AO47</f>
        <v>0</v>
      </c>
      <c r="AP47" s="76">
        <f>급여입력!AP47</f>
        <v>0</v>
      </c>
      <c r="AQ47" s="76">
        <f>급여입력!AQ47</f>
        <v>0</v>
      </c>
      <c r="AR47" s="76">
        <f>급여입력!AR47</f>
        <v>0</v>
      </c>
      <c r="AS47" s="76">
        <f>급여입력!AS47</f>
        <v>0</v>
      </c>
      <c r="AT47" s="76">
        <f>급여입력!AT47</f>
        <v>0</v>
      </c>
      <c r="AU47" s="76">
        <f>급여입력!AU47</f>
        <v>0</v>
      </c>
      <c r="AV47" s="76">
        <f>급여입력!AV47</f>
        <v>0</v>
      </c>
      <c r="AW47" s="76">
        <f>급여입력!AW47</f>
        <v>0</v>
      </c>
      <c r="AX47" s="76">
        <f>급여입력!AX47</f>
        <v>0</v>
      </c>
      <c r="AY47" s="76">
        <f>급여입력!AY47</f>
        <v>0</v>
      </c>
      <c r="AZ47" s="76">
        <f>급여입력!AZ47</f>
        <v>0</v>
      </c>
      <c r="BA47" s="76">
        <f>급여입력!BA47</f>
        <v>0</v>
      </c>
      <c r="BB47" s="76">
        <f>급여입력!BB47</f>
        <v>0</v>
      </c>
      <c r="BC47" s="76">
        <f>급여입력!BC47</f>
        <v>0</v>
      </c>
      <c r="BD47" s="76">
        <f>급여입력!BD47</f>
        <v>0</v>
      </c>
      <c r="BE47" s="76">
        <f>급여입력!BE47</f>
        <v>0</v>
      </c>
      <c r="BF47" s="76">
        <f>급여입력!BF47</f>
        <v>0</v>
      </c>
      <c r="BG47" s="76">
        <f>급여입력!BG47</f>
        <v>0</v>
      </c>
      <c r="BH47" s="76">
        <f>급여입력!BH47</f>
        <v>0</v>
      </c>
      <c r="BI47" s="76">
        <f>급여입력!BI47</f>
        <v>0</v>
      </c>
      <c r="BJ47" s="76">
        <f>급여입력!BJ47</f>
        <v>0</v>
      </c>
      <c r="BK47" s="76">
        <f>급여입력!BK47</f>
        <v>0</v>
      </c>
      <c r="BL47" s="76">
        <f>급여입력!BL47</f>
        <v>0</v>
      </c>
      <c r="BM47" s="76">
        <f>급여입력!BM47</f>
        <v>0</v>
      </c>
      <c r="BN47" s="76">
        <f>급여입력!BN47</f>
        <v>0</v>
      </c>
      <c r="BO47" s="76">
        <f>급여입력!BO47</f>
        <v>0</v>
      </c>
      <c r="BP47" s="77">
        <f>급여입력!BP47</f>
        <v>0</v>
      </c>
    </row>
    <row r="48" spans="2:68" ht="20.100000000000001" hidden="1" customHeight="1">
      <c r="B48" s="74" t="str">
        <f>급여입력!B48</f>
        <v/>
      </c>
      <c r="C48" s="75">
        <f>급여입력!C48</f>
        <v>0</v>
      </c>
      <c r="D48" s="75" t="str">
        <f>급여입력!D48</f>
        <v/>
      </c>
      <c r="E48" s="75" t="str">
        <f>급여입력!E48</f>
        <v/>
      </c>
      <c r="F48" s="76">
        <f>급여입력!F48</f>
        <v>0</v>
      </c>
      <c r="G48" s="76">
        <f>급여입력!G48</f>
        <v>0</v>
      </c>
      <c r="H48" s="76">
        <f>급여입력!H48</f>
        <v>0</v>
      </c>
      <c r="I48" s="76">
        <f>급여입력!I48</f>
        <v>0</v>
      </c>
      <c r="J48" s="76">
        <f>급여입력!J48</f>
        <v>0</v>
      </c>
      <c r="K48" s="76">
        <f>급여입력!K48</f>
        <v>0</v>
      </c>
      <c r="L48" s="76">
        <f>급여입력!L48</f>
        <v>0</v>
      </c>
      <c r="M48" s="76">
        <f>급여입력!M48</f>
        <v>0</v>
      </c>
      <c r="N48" s="76">
        <f>급여입력!N48</f>
        <v>0</v>
      </c>
      <c r="O48" s="76">
        <f>급여입력!O48</f>
        <v>0</v>
      </c>
      <c r="P48" s="76">
        <f>급여입력!P48</f>
        <v>0</v>
      </c>
      <c r="Q48" s="76">
        <f>급여입력!Q48</f>
        <v>0</v>
      </c>
      <c r="R48" s="76">
        <f>급여입력!R48</f>
        <v>0</v>
      </c>
      <c r="S48" s="76">
        <f>급여입력!S48</f>
        <v>0</v>
      </c>
      <c r="T48" s="76">
        <f>급여입력!T48</f>
        <v>0</v>
      </c>
      <c r="U48" s="76">
        <f>급여입력!U48</f>
        <v>0</v>
      </c>
      <c r="V48" s="76">
        <f>급여입력!V48</f>
        <v>0</v>
      </c>
      <c r="W48" s="76">
        <f>급여입력!W48</f>
        <v>0</v>
      </c>
      <c r="X48" s="76">
        <f>급여입력!X48</f>
        <v>0</v>
      </c>
      <c r="Y48" s="76">
        <f>급여입력!Y48</f>
        <v>0</v>
      </c>
      <c r="Z48" s="76">
        <f>급여입력!Z48</f>
        <v>0</v>
      </c>
      <c r="AA48" s="76">
        <f>급여입력!AA48</f>
        <v>0</v>
      </c>
      <c r="AB48" s="76">
        <f>급여입력!AB48</f>
        <v>0</v>
      </c>
      <c r="AC48" s="76">
        <f>급여입력!AC48</f>
        <v>0</v>
      </c>
      <c r="AD48" s="76">
        <f>급여입력!AD48</f>
        <v>0</v>
      </c>
      <c r="AE48" s="76">
        <f>급여입력!AE48</f>
        <v>0</v>
      </c>
      <c r="AF48" s="76">
        <f>급여입력!AF48</f>
        <v>0</v>
      </c>
      <c r="AG48" s="76">
        <f>급여입력!AG48</f>
        <v>0</v>
      </c>
      <c r="AH48" s="76">
        <f>급여입력!AH48</f>
        <v>0</v>
      </c>
      <c r="AI48" s="76">
        <f>급여입력!AI48</f>
        <v>0</v>
      </c>
      <c r="AJ48" s="76">
        <f>급여입력!AJ48</f>
        <v>0</v>
      </c>
      <c r="AK48" s="76">
        <f>급여입력!AK48</f>
        <v>0</v>
      </c>
      <c r="AL48" s="76">
        <f>급여입력!AL48</f>
        <v>0</v>
      </c>
      <c r="AM48" s="76">
        <f>급여입력!AM48</f>
        <v>0</v>
      </c>
      <c r="AN48" s="76">
        <f>급여입력!AN48</f>
        <v>0</v>
      </c>
      <c r="AO48" s="76">
        <f>급여입력!AO48</f>
        <v>0</v>
      </c>
      <c r="AP48" s="76">
        <f>급여입력!AP48</f>
        <v>0</v>
      </c>
      <c r="AQ48" s="76">
        <f>급여입력!AQ48</f>
        <v>0</v>
      </c>
      <c r="AR48" s="76">
        <f>급여입력!AR48</f>
        <v>0</v>
      </c>
      <c r="AS48" s="76">
        <f>급여입력!AS48</f>
        <v>0</v>
      </c>
      <c r="AT48" s="76">
        <f>급여입력!AT48</f>
        <v>0</v>
      </c>
      <c r="AU48" s="76">
        <f>급여입력!AU48</f>
        <v>0</v>
      </c>
      <c r="AV48" s="76">
        <f>급여입력!AV48</f>
        <v>0</v>
      </c>
      <c r="AW48" s="76">
        <f>급여입력!AW48</f>
        <v>0</v>
      </c>
      <c r="AX48" s="76">
        <f>급여입력!AX48</f>
        <v>0</v>
      </c>
      <c r="AY48" s="76">
        <f>급여입력!AY48</f>
        <v>0</v>
      </c>
      <c r="AZ48" s="76">
        <f>급여입력!AZ48</f>
        <v>0</v>
      </c>
      <c r="BA48" s="76">
        <f>급여입력!BA48</f>
        <v>0</v>
      </c>
      <c r="BB48" s="76">
        <f>급여입력!BB48</f>
        <v>0</v>
      </c>
      <c r="BC48" s="76">
        <f>급여입력!BC48</f>
        <v>0</v>
      </c>
      <c r="BD48" s="76">
        <f>급여입력!BD48</f>
        <v>0</v>
      </c>
      <c r="BE48" s="76">
        <f>급여입력!BE48</f>
        <v>0</v>
      </c>
      <c r="BF48" s="76">
        <f>급여입력!BF48</f>
        <v>0</v>
      </c>
      <c r="BG48" s="76">
        <f>급여입력!BG48</f>
        <v>0</v>
      </c>
      <c r="BH48" s="76">
        <f>급여입력!BH48</f>
        <v>0</v>
      </c>
      <c r="BI48" s="76">
        <f>급여입력!BI48</f>
        <v>0</v>
      </c>
      <c r="BJ48" s="76">
        <f>급여입력!BJ48</f>
        <v>0</v>
      </c>
      <c r="BK48" s="76">
        <f>급여입력!BK48</f>
        <v>0</v>
      </c>
      <c r="BL48" s="76">
        <f>급여입력!BL48</f>
        <v>0</v>
      </c>
      <c r="BM48" s="76">
        <f>급여입력!BM48</f>
        <v>0</v>
      </c>
      <c r="BN48" s="76">
        <f>급여입력!BN48</f>
        <v>0</v>
      </c>
      <c r="BO48" s="76">
        <f>급여입력!BO48</f>
        <v>0</v>
      </c>
      <c r="BP48" s="77">
        <f>급여입력!BP48</f>
        <v>0</v>
      </c>
    </row>
    <row r="49" spans="2:68" ht="20.100000000000001" hidden="1" customHeight="1">
      <c r="B49" s="74" t="str">
        <f>급여입력!B49</f>
        <v/>
      </c>
      <c r="C49" s="75">
        <f>급여입력!C49</f>
        <v>0</v>
      </c>
      <c r="D49" s="75" t="str">
        <f>급여입력!D49</f>
        <v/>
      </c>
      <c r="E49" s="75" t="str">
        <f>급여입력!E49</f>
        <v/>
      </c>
      <c r="F49" s="76">
        <f>급여입력!F49</f>
        <v>0</v>
      </c>
      <c r="G49" s="76">
        <f>급여입력!G49</f>
        <v>0</v>
      </c>
      <c r="H49" s="76">
        <f>급여입력!H49</f>
        <v>0</v>
      </c>
      <c r="I49" s="76">
        <f>급여입력!I49</f>
        <v>0</v>
      </c>
      <c r="J49" s="76">
        <f>급여입력!J49</f>
        <v>0</v>
      </c>
      <c r="K49" s="76">
        <f>급여입력!K49</f>
        <v>0</v>
      </c>
      <c r="L49" s="76">
        <f>급여입력!L49</f>
        <v>0</v>
      </c>
      <c r="M49" s="76">
        <f>급여입력!M49</f>
        <v>0</v>
      </c>
      <c r="N49" s="76">
        <f>급여입력!N49</f>
        <v>0</v>
      </c>
      <c r="O49" s="76">
        <f>급여입력!O49</f>
        <v>0</v>
      </c>
      <c r="P49" s="76">
        <f>급여입력!P49</f>
        <v>0</v>
      </c>
      <c r="Q49" s="76">
        <f>급여입력!Q49</f>
        <v>0</v>
      </c>
      <c r="R49" s="76">
        <f>급여입력!R49</f>
        <v>0</v>
      </c>
      <c r="S49" s="76">
        <f>급여입력!S49</f>
        <v>0</v>
      </c>
      <c r="T49" s="76">
        <f>급여입력!T49</f>
        <v>0</v>
      </c>
      <c r="U49" s="76">
        <f>급여입력!U49</f>
        <v>0</v>
      </c>
      <c r="V49" s="76">
        <f>급여입력!V49</f>
        <v>0</v>
      </c>
      <c r="W49" s="76">
        <f>급여입력!W49</f>
        <v>0</v>
      </c>
      <c r="X49" s="76">
        <f>급여입력!X49</f>
        <v>0</v>
      </c>
      <c r="Y49" s="76">
        <f>급여입력!Y49</f>
        <v>0</v>
      </c>
      <c r="Z49" s="76">
        <f>급여입력!Z49</f>
        <v>0</v>
      </c>
      <c r="AA49" s="76">
        <f>급여입력!AA49</f>
        <v>0</v>
      </c>
      <c r="AB49" s="76">
        <f>급여입력!AB49</f>
        <v>0</v>
      </c>
      <c r="AC49" s="76">
        <f>급여입력!AC49</f>
        <v>0</v>
      </c>
      <c r="AD49" s="76">
        <f>급여입력!AD49</f>
        <v>0</v>
      </c>
      <c r="AE49" s="76">
        <f>급여입력!AE49</f>
        <v>0</v>
      </c>
      <c r="AF49" s="76">
        <f>급여입력!AF49</f>
        <v>0</v>
      </c>
      <c r="AG49" s="76">
        <f>급여입력!AG49</f>
        <v>0</v>
      </c>
      <c r="AH49" s="76">
        <f>급여입력!AH49</f>
        <v>0</v>
      </c>
      <c r="AI49" s="76">
        <f>급여입력!AI49</f>
        <v>0</v>
      </c>
      <c r="AJ49" s="76">
        <f>급여입력!AJ49</f>
        <v>0</v>
      </c>
      <c r="AK49" s="76">
        <f>급여입력!AK49</f>
        <v>0</v>
      </c>
      <c r="AL49" s="76">
        <f>급여입력!AL49</f>
        <v>0</v>
      </c>
      <c r="AM49" s="76">
        <f>급여입력!AM49</f>
        <v>0</v>
      </c>
      <c r="AN49" s="76">
        <f>급여입력!AN49</f>
        <v>0</v>
      </c>
      <c r="AO49" s="76">
        <f>급여입력!AO49</f>
        <v>0</v>
      </c>
      <c r="AP49" s="76">
        <f>급여입력!AP49</f>
        <v>0</v>
      </c>
      <c r="AQ49" s="76">
        <f>급여입력!AQ49</f>
        <v>0</v>
      </c>
      <c r="AR49" s="76">
        <f>급여입력!AR49</f>
        <v>0</v>
      </c>
      <c r="AS49" s="76">
        <f>급여입력!AS49</f>
        <v>0</v>
      </c>
      <c r="AT49" s="76">
        <f>급여입력!AT49</f>
        <v>0</v>
      </c>
      <c r="AU49" s="76">
        <f>급여입력!AU49</f>
        <v>0</v>
      </c>
      <c r="AV49" s="76">
        <f>급여입력!AV49</f>
        <v>0</v>
      </c>
      <c r="AW49" s="76">
        <f>급여입력!AW49</f>
        <v>0</v>
      </c>
      <c r="AX49" s="76">
        <f>급여입력!AX49</f>
        <v>0</v>
      </c>
      <c r="AY49" s="76">
        <f>급여입력!AY49</f>
        <v>0</v>
      </c>
      <c r="AZ49" s="76">
        <f>급여입력!AZ49</f>
        <v>0</v>
      </c>
      <c r="BA49" s="76">
        <f>급여입력!BA49</f>
        <v>0</v>
      </c>
      <c r="BB49" s="76">
        <f>급여입력!BB49</f>
        <v>0</v>
      </c>
      <c r="BC49" s="76">
        <f>급여입력!BC49</f>
        <v>0</v>
      </c>
      <c r="BD49" s="76">
        <f>급여입력!BD49</f>
        <v>0</v>
      </c>
      <c r="BE49" s="76">
        <f>급여입력!BE49</f>
        <v>0</v>
      </c>
      <c r="BF49" s="76">
        <f>급여입력!BF49</f>
        <v>0</v>
      </c>
      <c r="BG49" s="76">
        <f>급여입력!BG49</f>
        <v>0</v>
      </c>
      <c r="BH49" s="76">
        <f>급여입력!BH49</f>
        <v>0</v>
      </c>
      <c r="BI49" s="76">
        <f>급여입력!BI49</f>
        <v>0</v>
      </c>
      <c r="BJ49" s="76">
        <f>급여입력!BJ49</f>
        <v>0</v>
      </c>
      <c r="BK49" s="76">
        <f>급여입력!BK49</f>
        <v>0</v>
      </c>
      <c r="BL49" s="76">
        <f>급여입력!BL49</f>
        <v>0</v>
      </c>
      <c r="BM49" s="76">
        <f>급여입력!BM49</f>
        <v>0</v>
      </c>
      <c r="BN49" s="76">
        <f>급여입력!BN49</f>
        <v>0</v>
      </c>
      <c r="BO49" s="76">
        <f>급여입력!BO49</f>
        <v>0</v>
      </c>
      <c r="BP49" s="77">
        <f>급여입력!BP49</f>
        <v>0</v>
      </c>
    </row>
    <row r="50" spans="2:68" ht="20.100000000000001" hidden="1" customHeight="1">
      <c r="B50" s="74" t="str">
        <f>급여입력!B50</f>
        <v/>
      </c>
      <c r="C50" s="75">
        <f>급여입력!C50</f>
        <v>0</v>
      </c>
      <c r="D50" s="75" t="str">
        <f>급여입력!D50</f>
        <v/>
      </c>
      <c r="E50" s="75" t="str">
        <f>급여입력!E50</f>
        <v/>
      </c>
      <c r="F50" s="76">
        <f>급여입력!F50</f>
        <v>0</v>
      </c>
      <c r="G50" s="76">
        <f>급여입력!G50</f>
        <v>0</v>
      </c>
      <c r="H50" s="76">
        <f>급여입력!H50</f>
        <v>0</v>
      </c>
      <c r="I50" s="76">
        <f>급여입력!I50</f>
        <v>0</v>
      </c>
      <c r="J50" s="76">
        <f>급여입력!J50</f>
        <v>0</v>
      </c>
      <c r="K50" s="76">
        <f>급여입력!K50</f>
        <v>0</v>
      </c>
      <c r="L50" s="76">
        <f>급여입력!L50</f>
        <v>0</v>
      </c>
      <c r="M50" s="76">
        <f>급여입력!M50</f>
        <v>0</v>
      </c>
      <c r="N50" s="76">
        <f>급여입력!N50</f>
        <v>0</v>
      </c>
      <c r="O50" s="76">
        <f>급여입력!O50</f>
        <v>0</v>
      </c>
      <c r="P50" s="76">
        <f>급여입력!P50</f>
        <v>0</v>
      </c>
      <c r="Q50" s="76">
        <f>급여입력!Q50</f>
        <v>0</v>
      </c>
      <c r="R50" s="76">
        <f>급여입력!R50</f>
        <v>0</v>
      </c>
      <c r="S50" s="76">
        <f>급여입력!S50</f>
        <v>0</v>
      </c>
      <c r="T50" s="76">
        <f>급여입력!T50</f>
        <v>0</v>
      </c>
      <c r="U50" s="76">
        <f>급여입력!U50</f>
        <v>0</v>
      </c>
      <c r="V50" s="76">
        <f>급여입력!V50</f>
        <v>0</v>
      </c>
      <c r="W50" s="76">
        <f>급여입력!W50</f>
        <v>0</v>
      </c>
      <c r="X50" s="76">
        <f>급여입력!X50</f>
        <v>0</v>
      </c>
      <c r="Y50" s="76">
        <f>급여입력!Y50</f>
        <v>0</v>
      </c>
      <c r="Z50" s="76">
        <f>급여입력!Z50</f>
        <v>0</v>
      </c>
      <c r="AA50" s="76">
        <f>급여입력!AA50</f>
        <v>0</v>
      </c>
      <c r="AB50" s="76">
        <f>급여입력!AB50</f>
        <v>0</v>
      </c>
      <c r="AC50" s="76">
        <f>급여입력!AC50</f>
        <v>0</v>
      </c>
      <c r="AD50" s="76">
        <f>급여입력!AD50</f>
        <v>0</v>
      </c>
      <c r="AE50" s="76">
        <f>급여입력!AE50</f>
        <v>0</v>
      </c>
      <c r="AF50" s="76">
        <f>급여입력!AF50</f>
        <v>0</v>
      </c>
      <c r="AG50" s="76">
        <f>급여입력!AG50</f>
        <v>0</v>
      </c>
      <c r="AH50" s="76">
        <f>급여입력!AH50</f>
        <v>0</v>
      </c>
      <c r="AI50" s="76">
        <f>급여입력!AI50</f>
        <v>0</v>
      </c>
      <c r="AJ50" s="76">
        <f>급여입력!AJ50</f>
        <v>0</v>
      </c>
      <c r="AK50" s="76">
        <f>급여입력!AK50</f>
        <v>0</v>
      </c>
      <c r="AL50" s="76">
        <f>급여입력!AL50</f>
        <v>0</v>
      </c>
      <c r="AM50" s="76">
        <f>급여입력!AM50</f>
        <v>0</v>
      </c>
      <c r="AN50" s="76">
        <f>급여입력!AN50</f>
        <v>0</v>
      </c>
      <c r="AO50" s="76">
        <f>급여입력!AO50</f>
        <v>0</v>
      </c>
      <c r="AP50" s="76">
        <f>급여입력!AP50</f>
        <v>0</v>
      </c>
      <c r="AQ50" s="76">
        <f>급여입력!AQ50</f>
        <v>0</v>
      </c>
      <c r="AR50" s="76">
        <f>급여입력!AR50</f>
        <v>0</v>
      </c>
      <c r="AS50" s="76">
        <f>급여입력!AS50</f>
        <v>0</v>
      </c>
      <c r="AT50" s="76">
        <f>급여입력!AT50</f>
        <v>0</v>
      </c>
      <c r="AU50" s="76">
        <f>급여입력!AU50</f>
        <v>0</v>
      </c>
      <c r="AV50" s="76">
        <f>급여입력!AV50</f>
        <v>0</v>
      </c>
      <c r="AW50" s="76">
        <f>급여입력!AW50</f>
        <v>0</v>
      </c>
      <c r="AX50" s="76">
        <f>급여입력!AX50</f>
        <v>0</v>
      </c>
      <c r="AY50" s="76">
        <f>급여입력!AY50</f>
        <v>0</v>
      </c>
      <c r="AZ50" s="76">
        <f>급여입력!AZ50</f>
        <v>0</v>
      </c>
      <c r="BA50" s="76">
        <f>급여입력!BA50</f>
        <v>0</v>
      </c>
      <c r="BB50" s="76">
        <f>급여입력!BB50</f>
        <v>0</v>
      </c>
      <c r="BC50" s="76">
        <f>급여입력!BC50</f>
        <v>0</v>
      </c>
      <c r="BD50" s="76">
        <f>급여입력!BD50</f>
        <v>0</v>
      </c>
      <c r="BE50" s="76">
        <f>급여입력!BE50</f>
        <v>0</v>
      </c>
      <c r="BF50" s="76">
        <f>급여입력!BF50</f>
        <v>0</v>
      </c>
      <c r="BG50" s="76">
        <f>급여입력!BG50</f>
        <v>0</v>
      </c>
      <c r="BH50" s="76">
        <f>급여입력!BH50</f>
        <v>0</v>
      </c>
      <c r="BI50" s="76">
        <f>급여입력!BI50</f>
        <v>0</v>
      </c>
      <c r="BJ50" s="76">
        <f>급여입력!BJ50</f>
        <v>0</v>
      </c>
      <c r="BK50" s="76">
        <f>급여입력!BK50</f>
        <v>0</v>
      </c>
      <c r="BL50" s="76">
        <f>급여입력!BL50</f>
        <v>0</v>
      </c>
      <c r="BM50" s="76">
        <f>급여입력!BM50</f>
        <v>0</v>
      </c>
      <c r="BN50" s="76">
        <f>급여입력!BN50</f>
        <v>0</v>
      </c>
      <c r="BO50" s="76">
        <f>급여입력!BO50</f>
        <v>0</v>
      </c>
      <c r="BP50" s="77">
        <f>급여입력!BP50</f>
        <v>0</v>
      </c>
    </row>
    <row r="51" spans="2:68" ht="20.100000000000001" hidden="1" customHeight="1">
      <c r="B51" s="74" t="str">
        <f>급여입력!B51</f>
        <v/>
      </c>
      <c r="C51" s="75">
        <f>급여입력!C51</f>
        <v>0</v>
      </c>
      <c r="D51" s="75" t="str">
        <f>급여입력!D51</f>
        <v/>
      </c>
      <c r="E51" s="75" t="str">
        <f>급여입력!E51</f>
        <v/>
      </c>
      <c r="F51" s="76">
        <f>급여입력!F51</f>
        <v>0</v>
      </c>
      <c r="G51" s="76">
        <f>급여입력!G51</f>
        <v>0</v>
      </c>
      <c r="H51" s="76">
        <f>급여입력!H51</f>
        <v>0</v>
      </c>
      <c r="I51" s="76">
        <f>급여입력!I51</f>
        <v>0</v>
      </c>
      <c r="J51" s="76">
        <f>급여입력!J51</f>
        <v>0</v>
      </c>
      <c r="K51" s="76">
        <f>급여입력!K51</f>
        <v>0</v>
      </c>
      <c r="L51" s="76">
        <f>급여입력!L51</f>
        <v>0</v>
      </c>
      <c r="M51" s="76">
        <f>급여입력!M51</f>
        <v>0</v>
      </c>
      <c r="N51" s="76">
        <f>급여입력!N51</f>
        <v>0</v>
      </c>
      <c r="O51" s="76">
        <f>급여입력!O51</f>
        <v>0</v>
      </c>
      <c r="P51" s="76">
        <f>급여입력!P51</f>
        <v>0</v>
      </c>
      <c r="Q51" s="76">
        <f>급여입력!Q51</f>
        <v>0</v>
      </c>
      <c r="R51" s="76">
        <f>급여입력!R51</f>
        <v>0</v>
      </c>
      <c r="S51" s="76">
        <f>급여입력!S51</f>
        <v>0</v>
      </c>
      <c r="T51" s="76">
        <f>급여입력!T51</f>
        <v>0</v>
      </c>
      <c r="U51" s="76">
        <f>급여입력!U51</f>
        <v>0</v>
      </c>
      <c r="V51" s="76">
        <f>급여입력!V51</f>
        <v>0</v>
      </c>
      <c r="W51" s="76">
        <f>급여입력!W51</f>
        <v>0</v>
      </c>
      <c r="X51" s="76">
        <f>급여입력!X51</f>
        <v>0</v>
      </c>
      <c r="Y51" s="76">
        <f>급여입력!Y51</f>
        <v>0</v>
      </c>
      <c r="Z51" s="76">
        <f>급여입력!Z51</f>
        <v>0</v>
      </c>
      <c r="AA51" s="76">
        <f>급여입력!AA51</f>
        <v>0</v>
      </c>
      <c r="AB51" s="76">
        <f>급여입력!AB51</f>
        <v>0</v>
      </c>
      <c r="AC51" s="76">
        <f>급여입력!AC51</f>
        <v>0</v>
      </c>
      <c r="AD51" s="76">
        <f>급여입력!AD51</f>
        <v>0</v>
      </c>
      <c r="AE51" s="76">
        <f>급여입력!AE51</f>
        <v>0</v>
      </c>
      <c r="AF51" s="76">
        <f>급여입력!AF51</f>
        <v>0</v>
      </c>
      <c r="AG51" s="76">
        <f>급여입력!AG51</f>
        <v>0</v>
      </c>
      <c r="AH51" s="76">
        <f>급여입력!AH51</f>
        <v>0</v>
      </c>
      <c r="AI51" s="76">
        <f>급여입력!AI51</f>
        <v>0</v>
      </c>
      <c r="AJ51" s="76">
        <f>급여입력!AJ51</f>
        <v>0</v>
      </c>
      <c r="AK51" s="76">
        <f>급여입력!AK51</f>
        <v>0</v>
      </c>
      <c r="AL51" s="76">
        <f>급여입력!AL51</f>
        <v>0</v>
      </c>
      <c r="AM51" s="76">
        <f>급여입력!AM51</f>
        <v>0</v>
      </c>
      <c r="AN51" s="76">
        <f>급여입력!AN51</f>
        <v>0</v>
      </c>
      <c r="AO51" s="76">
        <f>급여입력!AO51</f>
        <v>0</v>
      </c>
      <c r="AP51" s="76">
        <f>급여입력!AP51</f>
        <v>0</v>
      </c>
      <c r="AQ51" s="76">
        <f>급여입력!AQ51</f>
        <v>0</v>
      </c>
      <c r="AR51" s="76">
        <f>급여입력!AR51</f>
        <v>0</v>
      </c>
      <c r="AS51" s="76">
        <f>급여입력!AS51</f>
        <v>0</v>
      </c>
      <c r="AT51" s="76">
        <f>급여입력!AT51</f>
        <v>0</v>
      </c>
      <c r="AU51" s="76">
        <f>급여입력!AU51</f>
        <v>0</v>
      </c>
      <c r="AV51" s="76">
        <f>급여입력!AV51</f>
        <v>0</v>
      </c>
      <c r="AW51" s="76">
        <f>급여입력!AW51</f>
        <v>0</v>
      </c>
      <c r="AX51" s="76">
        <f>급여입력!AX51</f>
        <v>0</v>
      </c>
      <c r="AY51" s="76">
        <f>급여입력!AY51</f>
        <v>0</v>
      </c>
      <c r="AZ51" s="76">
        <f>급여입력!AZ51</f>
        <v>0</v>
      </c>
      <c r="BA51" s="76">
        <f>급여입력!BA51</f>
        <v>0</v>
      </c>
      <c r="BB51" s="76">
        <f>급여입력!BB51</f>
        <v>0</v>
      </c>
      <c r="BC51" s="76">
        <f>급여입력!BC51</f>
        <v>0</v>
      </c>
      <c r="BD51" s="76">
        <f>급여입력!BD51</f>
        <v>0</v>
      </c>
      <c r="BE51" s="76">
        <f>급여입력!BE51</f>
        <v>0</v>
      </c>
      <c r="BF51" s="76">
        <f>급여입력!BF51</f>
        <v>0</v>
      </c>
      <c r="BG51" s="76">
        <f>급여입력!BG51</f>
        <v>0</v>
      </c>
      <c r="BH51" s="76">
        <f>급여입력!BH51</f>
        <v>0</v>
      </c>
      <c r="BI51" s="76">
        <f>급여입력!BI51</f>
        <v>0</v>
      </c>
      <c r="BJ51" s="76">
        <f>급여입력!BJ51</f>
        <v>0</v>
      </c>
      <c r="BK51" s="76">
        <f>급여입력!BK51</f>
        <v>0</v>
      </c>
      <c r="BL51" s="76">
        <f>급여입력!BL51</f>
        <v>0</v>
      </c>
      <c r="BM51" s="76">
        <f>급여입력!BM51</f>
        <v>0</v>
      </c>
      <c r="BN51" s="76">
        <f>급여입력!BN51</f>
        <v>0</v>
      </c>
      <c r="BO51" s="76">
        <f>급여입력!BO51</f>
        <v>0</v>
      </c>
      <c r="BP51" s="77">
        <f>급여입력!BP51</f>
        <v>0</v>
      </c>
    </row>
    <row r="52" spans="2:68" ht="20.100000000000001" hidden="1" customHeight="1">
      <c r="B52" s="74" t="str">
        <f>급여입력!B52</f>
        <v/>
      </c>
      <c r="C52" s="75">
        <f>급여입력!C52</f>
        <v>0</v>
      </c>
      <c r="D52" s="75" t="str">
        <f>급여입력!D52</f>
        <v/>
      </c>
      <c r="E52" s="75" t="str">
        <f>급여입력!E52</f>
        <v/>
      </c>
      <c r="F52" s="76">
        <f>급여입력!F52</f>
        <v>0</v>
      </c>
      <c r="G52" s="76">
        <f>급여입력!G52</f>
        <v>0</v>
      </c>
      <c r="H52" s="76">
        <f>급여입력!H52</f>
        <v>0</v>
      </c>
      <c r="I52" s="76">
        <f>급여입력!I52</f>
        <v>0</v>
      </c>
      <c r="J52" s="76">
        <f>급여입력!J52</f>
        <v>0</v>
      </c>
      <c r="K52" s="76">
        <f>급여입력!K52</f>
        <v>0</v>
      </c>
      <c r="L52" s="76">
        <f>급여입력!L52</f>
        <v>0</v>
      </c>
      <c r="M52" s="76">
        <f>급여입력!M52</f>
        <v>0</v>
      </c>
      <c r="N52" s="76">
        <f>급여입력!N52</f>
        <v>0</v>
      </c>
      <c r="O52" s="76">
        <f>급여입력!O52</f>
        <v>0</v>
      </c>
      <c r="P52" s="76">
        <f>급여입력!P52</f>
        <v>0</v>
      </c>
      <c r="Q52" s="76">
        <f>급여입력!Q52</f>
        <v>0</v>
      </c>
      <c r="R52" s="76">
        <f>급여입력!R52</f>
        <v>0</v>
      </c>
      <c r="S52" s="76">
        <f>급여입력!S52</f>
        <v>0</v>
      </c>
      <c r="T52" s="76">
        <f>급여입력!T52</f>
        <v>0</v>
      </c>
      <c r="U52" s="76">
        <f>급여입력!U52</f>
        <v>0</v>
      </c>
      <c r="V52" s="76">
        <f>급여입력!V52</f>
        <v>0</v>
      </c>
      <c r="W52" s="76">
        <f>급여입력!W52</f>
        <v>0</v>
      </c>
      <c r="X52" s="76">
        <f>급여입력!X52</f>
        <v>0</v>
      </c>
      <c r="Y52" s="76">
        <f>급여입력!Y52</f>
        <v>0</v>
      </c>
      <c r="Z52" s="76">
        <f>급여입력!Z52</f>
        <v>0</v>
      </c>
      <c r="AA52" s="76">
        <f>급여입력!AA52</f>
        <v>0</v>
      </c>
      <c r="AB52" s="76">
        <f>급여입력!AB52</f>
        <v>0</v>
      </c>
      <c r="AC52" s="76">
        <f>급여입력!AC52</f>
        <v>0</v>
      </c>
      <c r="AD52" s="76">
        <f>급여입력!AD52</f>
        <v>0</v>
      </c>
      <c r="AE52" s="76">
        <f>급여입력!AE52</f>
        <v>0</v>
      </c>
      <c r="AF52" s="76">
        <f>급여입력!AF52</f>
        <v>0</v>
      </c>
      <c r="AG52" s="76">
        <f>급여입력!AG52</f>
        <v>0</v>
      </c>
      <c r="AH52" s="76">
        <f>급여입력!AH52</f>
        <v>0</v>
      </c>
      <c r="AI52" s="76">
        <f>급여입력!AI52</f>
        <v>0</v>
      </c>
      <c r="AJ52" s="76">
        <f>급여입력!AJ52</f>
        <v>0</v>
      </c>
      <c r="AK52" s="76">
        <f>급여입력!AK52</f>
        <v>0</v>
      </c>
      <c r="AL52" s="76">
        <f>급여입력!AL52</f>
        <v>0</v>
      </c>
      <c r="AM52" s="76">
        <f>급여입력!AM52</f>
        <v>0</v>
      </c>
      <c r="AN52" s="76">
        <f>급여입력!AN52</f>
        <v>0</v>
      </c>
      <c r="AO52" s="76">
        <f>급여입력!AO52</f>
        <v>0</v>
      </c>
      <c r="AP52" s="76">
        <f>급여입력!AP52</f>
        <v>0</v>
      </c>
      <c r="AQ52" s="76">
        <f>급여입력!AQ52</f>
        <v>0</v>
      </c>
      <c r="AR52" s="76">
        <f>급여입력!AR52</f>
        <v>0</v>
      </c>
      <c r="AS52" s="76">
        <f>급여입력!AS52</f>
        <v>0</v>
      </c>
      <c r="AT52" s="76">
        <f>급여입력!AT52</f>
        <v>0</v>
      </c>
      <c r="AU52" s="76">
        <f>급여입력!AU52</f>
        <v>0</v>
      </c>
      <c r="AV52" s="76">
        <f>급여입력!AV52</f>
        <v>0</v>
      </c>
      <c r="AW52" s="76">
        <f>급여입력!AW52</f>
        <v>0</v>
      </c>
      <c r="AX52" s="76">
        <f>급여입력!AX52</f>
        <v>0</v>
      </c>
      <c r="AY52" s="76">
        <f>급여입력!AY52</f>
        <v>0</v>
      </c>
      <c r="AZ52" s="76">
        <f>급여입력!AZ52</f>
        <v>0</v>
      </c>
      <c r="BA52" s="76">
        <f>급여입력!BA52</f>
        <v>0</v>
      </c>
      <c r="BB52" s="76">
        <f>급여입력!BB52</f>
        <v>0</v>
      </c>
      <c r="BC52" s="76">
        <f>급여입력!BC52</f>
        <v>0</v>
      </c>
      <c r="BD52" s="76">
        <f>급여입력!BD52</f>
        <v>0</v>
      </c>
      <c r="BE52" s="76">
        <f>급여입력!BE52</f>
        <v>0</v>
      </c>
      <c r="BF52" s="76">
        <f>급여입력!BF52</f>
        <v>0</v>
      </c>
      <c r="BG52" s="76">
        <f>급여입력!BG52</f>
        <v>0</v>
      </c>
      <c r="BH52" s="76">
        <f>급여입력!BH52</f>
        <v>0</v>
      </c>
      <c r="BI52" s="76">
        <f>급여입력!BI52</f>
        <v>0</v>
      </c>
      <c r="BJ52" s="76">
        <f>급여입력!BJ52</f>
        <v>0</v>
      </c>
      <c r="BK52" s="76">
        <f>급여입력!BK52</f>
        <v>0</v>
      </c>
      <c r="BL52" s="76">
        <f>급여입력!BL52</f>
        <v>0</v>
      </c>
      <c r="BM52" s="76">
        <f>급여입력!BM52</f>
        <v>0</v>
      </c>
      <c r="BN52" s="76">
        <f>급여입력!BN52</f>
        <v>0</v>
      </c>
      <c r="BO52" s="76">
        <f>급여입력!BO52</f>
        <v>0</v>
      </c>
      <c r="BP52" s="77">
        <f>급여입력!BP52</f>
        <v>0</v>
      </c>
    </row>
    <row r="53" spans="2:68" ht="20.100000000000001" hidden="1" customHeight="1">
      <c r="B53" s="74" t="str">
        <f>급여입력!B53</f>
        <v/>
      </c>
      <c r="C53" s="75">
        <f>급여입력!C53</f>
        <v>0</v>
      </c>
      <c r="D53" s="75" t="str">
        <f>급여입력!D53</f>
        <v/>
      </c>
      <c r="E53" s="75" t="str">
        <f>급여입력!E53</f>
        <v/>
      </c>
      <c r="F53" s="76">
        <f>급여입력!F53</f>
        <v>0</v>
      </c>
      <c r="G53" s="76">
        <f>급여입력!G53</f>
        <v>0</v>
      </c>
      <c r="H53" s="76">
        <f>급여입력!H53</f>
        <v>0</v>
      </c>
      <c r="I53" s="76">
        <f>급여입력!I53</f>
        <v>0</v>
      </c>
      <c r="J53" s="76">
        <f>급여입력!J53</f>
        <v>0</v>
      </c>
      <c r="K53" s="76">
        <f>급여입력!K53</f>
        <v>0</v>
      </c>
      <c r="L53" s="76">
        <f>급여입력!L53</f>
        <v>0</v>
      </c>
      <c r="M53" s="76">
        <f>급여입력!M53</f>
        <v>0</v>
      </c>
      <c r="N53" s="76">
        <f>급여입력!N53</f>
        <v>0</v>
      </c>
      <c r="O53" s="76">
        <f>급여입력!O53</f>
        <v>0</v>
      </c>
      <c r="P53" s="76">
        <f>급여입력!P53</f>
        <v>0</v>
      </c>
      <c r="Q53" s="76">
        <f>급여입력!Q53</f>
        <v>0</v>
      </c>
      <c r="R53" s="76">
        <f>급여입력!R53</f>
        <v>0</v>
      </c>
      <c r="S53" s="76">
        <f>급여입력!S53</f>
        <v>0</v>
      </c>
      <c r="T53" s="76">
        <f>급여입력!T53</f>
        <v>0</v>
      </c>
      <c r="U53" s="76">
        <f>급여입력!U53</f>
        <v>0</v>
      </c>
      <c r="V53" s="76">
        <f>급여입력!V53</f>
        <v>0</v>
      </c>
      <c r="W53" s="76">
        <f>급여입력!W53</f>
        <v>0</v>
      </c>
      <c r="X53" s="76">
        <f>급여입력!X53</f>
        <v>0</v>
      </c>
      <c r="Y53" s="76">
        <f>급여입력!Y53</f>
        <v>0</v>
      </c>
      <c r="Z53" s="76">
        <f>급여입력!Z53</f>
        <v>0</v>
      </c>
      <c r="AA53" s="76">
        <f>급여입력!AA53</f>
        <v>0</v>
      </c>
      <c r="AB53" s="76">
        <f>급여입력!AB53</f>
        <v>0</v>
      </c>
      <c r="AC53" s="76">
        <f>급여입력!AC53</f>
        <v>0</v>
      </c>
      <c r="AD53" s="76">
        <f>급여입력!AD53</f>
        <v>0</v>
      </c>
      <c r="AE53" s="76">
        <f>급여입력!AE53</f>
        <v>0</v>
      </c>
      <c r="AF53" s="76">
        <f>급여입력!AF53</f>
        <v>0</v>
      </c>
      <c r="AG53" s="76">
        <f>급여입력!AG53</f>
        <v>0</v>
      </c>
      <c r="AH53" s="76">
        <f>급여입력!AH53</f>
        <v>0</v>
      </c>
      <c r="AI53" s="76">
        <f>급여입력!AI53</f>
        <v>0</v>
      </c>
      <c r="AJ53" s="76">
        <f>급여입력!AJ53</f>
        <v>0</v>
      </c>
      <c r="AK53" s="76">
        <f>급여입력!AK53</f>
        <v>0</v>
      </c>
      <c r="AL53" s="76">
        <f>급여입력!AL53</f>
        <v>0</v>
      </c>
      <c r="AM53" s="76">
        <f>급여입력!AM53</f>
        <v>0</v>
      </c>
      <c r="AN53" s="76">
        <f>급여입력!AN53</f>
        <v>0</v>
      </c>
      <c r="AO53" s="76">
        <f>급여입력!AO53</f>
        <v>0</v>
      </c>
      <c r="AP53" s="76">
        <f>급여입력!AP53</f>
        <v>0</v>
      </c>
      <c r="AQ53" s="76">
        <f>급여입력!AQ53</f>
        <v>0</v>
      </c>
      <c r="AR53" s="76">
        <f>급여입력!AR53</f>
        <v>0</v>
      </c>
      <c r="AS53" s="76">
        <f>급여입력!AS53</f>
        <v>0</v>
      </c>
      <c r="AT53" s="76">
        <f>급여입력!AT53</f>
        <v>0</v>
      </c>
      <c r="AU53" s="76">
        <f>급여입력!AU53</f>
        <v>0</v>
      </c>
      <c r="AV53" s="76">
        <f>급여입력!AV53</f>
        <v>0</v>
      </c>
      <c r="AW53" s="76">
        <f>급여입력!AW53</f>
        <v>0</v>
      </c>
      <c r="AX53" s="76">
        <f>급여입력!AX53</f>
        <v>0</v>
      </c>
      <c r="AY53" s="76">
        <f>급여입력!AY53</f>
        <v>0</v>
      </c>
      <c r="AZ53" s="76">
        <f>급여입력!AZ53</f>
        <v>0</v>
      </c>
      <c r="BA53" s="76">
        <f>급여입력!BA53</f>
        <v>0</v>
      </c>
      <c r="BB53" s="76">
        <f>급여입력!BB53</f>
        <v>0</v>
      </c>
      <c r="BC53" s="76">
        <f>급여입력!BC53</f>
        <v>0</v>
      </c>
      <c r="BD53" s="76">
        <f>급여입력!BD53</f>
        <v>0</v>
      </c>
      <c r="BE53" s="76">
        <f>급여입력!BE53</f>
        <v>0</v>
      </c>
      <c r="BF53" s="76">
        <f>급여입력!BF53</f>
        <v>0</v>
      </c>
      <c r="BG53" s="76">
        <f>급여입력!BG53</f>
        <v>0</v>
      </c>
      <c r="BH53" s="76">
        <f>급여입력!BH53</f>
        <v>0</v>
      </c>
      <c r="BI53" s="76">
        <f>급여입력!BI53</f>
        <v>0</v>
      </c>
      <c r="BJ53" s="76">
        <f>급여입력!BJ53</f>
        <v>0</v>
      </c>
      <c r="BK53" s="76">
        <f>급여입력!BK53</f>
        <v>0</v>
      </c>
      <c r="BL53" s="76">
        <f>급여입력!BL53</f>
        <v>0</v>
      </c>
      <c r="BM53" s="76">
        <f>급여입력!BM53</f>
        <v>0</v>
      </c>
      <c r="BN53" s="76">
        <f>급여입력!BN53</f>
        <v>0</v>
      </c>
      <c r="BO53" s="76">
        <f>급여입력!BO53</f>
        <v>0</v>
      </c>
      <c r="BP53" s="77">
        <f>급여입력!BP53</f>
        <v>0</v>
      </c>
    </row>
    <row r="54" spans="2:68" ht="20.100000000000001" hidden="1" customHeight="1">
      <c r="B54" s="74" t="str">
        <f>급여입력!B54</f>
        <v/>
      </c>
      <c r="C54" s="75">
        <f>급여입력!C54</f>
        <v>0</v>
      </c>
      <c r="D54" s="75" t="str">
        <f>급여입력!D54</f>
        <v/>
      </c>
      <c r="E54" s="75" t="str">
        <f>급여입력!E54</f>
        <v/>
      </c>
      <c r="F54" s="76">
        <f>급여입력!F54</f>
        <v>0</v>
      </c>
      <c r="G54" s="76">
        <f>급여입력!G54</f>
        <v>0</v>
      </c>
      <c r="H54" s="76">
        <f>급여입력!H54</f>
        <v>0</v>
      </c>
      <c r="I54" s="76">
        <f>급여입력!I54</f>
        <v>0</v>
      </c>
      <c r="J54" s="76">
        <f>급여입력!J54</f>
        <v>0</v>
      </c>
      <c r="K54" s="76">
        <f>급여입력!K54</f>
        <v>0</v>
      </c>
      <c r="L54" s="76">
        <f>급여입력!L54</f>
        <v>0</v>
      </c>
      <c r="M54" s="76">
        <f>급여입력!M54</f>
        <v>0</v>
      </c>
      <c r="N54" s="76">
        <f>급여입력!N54</f>
        <v>0</v>
      </c>
      <c r="O54" s="76">
        <f>급여입력!O54</f>
        <v>0</v>
      </c>
      <c r="P54" s="76">
        <f>급여입력!P54</f>
        <v>0</v>
      </c>
      <c r="Q54" s="76">
        <f>급여입력!Q54</f>
        <v>0</v>
      </c>
      <c r="R54" s="76">
        <f>급여입력!R54</f>
        <v>0</v>
      </c>
      <c r="S54" s="76">
        <f>급여입력!S54</f>
        <v>0</v>
      </c>
      <c r="T54" s="76">
        <f>급여입력!T54</f>
        <v>0</v>
      </c>
      <c r="U54" s="76">
        <f>급여입력!U54</f>
        <v>0</v>
      </c>
      <c r="V54" s="76">
        <f>급여입력!V54</f>
        <v>0</v>
      </c>
      <c r="W54" s="76">
        <f>급여입력!W54</f>
        <v>0</v>
      </c>
      <c r="X54" s="76">
        <f>급여입력!X54</f>
        <v>0</v>
      </c>
      <c r="Y54" s="76">
        <f>급여입력!Y54</f>
        <v>0</v>
      </c>
      <c r="Z54" s="76">
        <f>급여입력!Z54</f>
        <v>0</v>
      </c>
      <c r="AA54" s="76">
        <f>급여입력!AA54</f>
        <v>0</v>
      </c>
      <c r="AB54" s="76">
        <f>급여입력!AB54</f>
        <v>0</v>
      </c>
      <c r="AC54" s="76">
        <f>급여입력!AC54</f>
        <v>0</v>
      </c>
      <c r="AD54" s="76">
        <f>급여입력!AD54</f>
        <v>0</v>
      </c>
      <c r="AE54" s="76">
        <f>급여입력!AE54</f>
        <v>0</v>
      </c>
      <c r="AF54" s="76">
        <f>급여입력!AF54</f>
        <v>0</v>
      </c>
      <c r="AG54" s="76">
        <f>급여입력!AG54</f>
        <v>0</v>
      </c>
      <c r="AH54" s="76">
        <f>급여입력!AH54</f>
        <v>0</v>
      </c>
      <c r="AI54" s="76">
        <f>급여입력!AI54</f>
        <v>0</v>
      </c>
      <c r="AJ54" s="76">
        <f>급여입력!AJ54</f>
        <v>0</v>
      </c>
      <c r="AK54" s="76">
        <f>급여입력!AK54</f>
        <v>0</v>
      </c>
      <c r="AL54" s="76">
        <f>급여입력!AL54</f>
        <v>0</v>
      </c>
      <c r="AM54" s="76">
        <f>급여입력!AM54</f>
        <v>0</v>
      </c>
      <c r="AN54" s="76">
        <f>급여입력!AN54</f>
        <v>0</v>
      </c>
      <c r="AO54" s="76">
        <f>급여입력!AO54</f>
        <v>0</v>
      </c>
      <c r="AP54" s="76">
        <f>급여입력!AP54</f>
        <v>0</v>
      </c>
      <c r="AQ54" s="76">
        <f>급여입력!AQ54</f>
        <v>0</v>
      </c>
      <c r="AR54" s="76">
        <f>급여입력!AR54</f>
        <v>0</v>
      </c>
      <c r="AS54" s="76">
        <f>급여입력!AS54</f>
        <v>0</v>
      </c>
      <c r="AT54" s="76">
        <f>급여입력!AT54</f>
        <v>0</v>
      </c>
      <c r="AU54" s="76">
        <f>급여입력!AU54</f>
        <v>0</v>
      </c>
      <c r="AV54" s="76">
        <f>급여입력!AV54</f>
        <v>0</v>
      </c>
      <c r="AW54" s="76">
        <f>급여입력!AW54</f>
        <v>0</v>
      </c>
      <c r="AX54" s="76">
        <f>급여입력!AX54</f>
        <v>0</v>
      </c>
      <c r="AY54" s="76">
        <f>급여입력!AY54</f>
        <v>0</v>
      </c>
      <c r="AZ54" s="76">
        <f>급여입력!AZ54</f>
        <v>0</v>
      </c>
      <c r="BA54" s="76">
        <f>급여입력!BA54</f>
        <v>0</v>
      </c>
      <c r="BB54" s="76">
        <f>급여입력!BB54</f>
        <v>0</v>
      </c>
      <c r="BC54" s="76">
        <f>급여입력!BC54</f>
        <v>0</v>
      </c>
      <c r="BD54" s="76">
        <f>급여입력!BD54</f>
        <v>0</v>
      </c>
      <c r="BE54" s="76">
        <f>급여입력!BE54</f>
        <v>0</v>
      </c>
      <c r="BF54" s="76">
        <f>급여입력!BF54</f>
        <v>0</v>
      </c>
      <c r="BG54" s="76">
        <f>급여입력!BG54</f>
        <v>0</v>
      </c>
      <c r="BH54" s="76">
        <f>급여입력!BH54</f>
        <v>0</v>
      </c>
      <c r="BI54" s="76">
        <f>급여입력!BI54</f>
        <v>0</v>
      </c>
      <c r="BJ54" s="76">
        <f>급여입력!BJ54</f>
        <v>0</v>
      </c>
      <c r="BK54" s="76">
        <f>급여입력!BK54</f>
        <v>0</v>
      </c>
      <c r="BL54" s="76">
        <f>급여입력!BL54</f>
        <v>0</v>
      </c>
      <c r="BM54" s="76">
        <f>급여입력!BM54</f>
        <v>0</v>
      </c>
      <c r="BN54" s="76">
        <f>급여입력!BN54</f>
        <v>0</v>
      </c>
      <c r="BO54" s="76">
        <f>급여입력!BO54</f>
        <v>0</v>
      </c>
      <c r="BP54" s="77">
        <f>급여입력!BP54</f>
        <v>0</v>
      </c>
    </row>
    <row r="55" spans="2:68" ht="20.100000000000001" hidden="1" customHeight="1">
      <c r="B55" s="74" t="str">
        <f>급여입력!B55</f>
        <v/>
      </c>
      <c r="C55" s="75">
        <f>급여입력!C55</f>
        <v>0</v>
      </c>
      <c r="D55" s="75" t="str">
        <f>급여입력!D55</f>
        <v/>
      </c>
      <c r="E55" s="75" t="str">
        <f>급여입력!E55</f>
        <v/>
      </c>
      <c r="F55" s="76">
        <f>급여입력!F55</f>
        <v>0</v>
      </c>
      <c r="G55" s="76">
        <f>급여입력!G55</f>
        <v>0</v>
      </c>
      <c r="H55" s="76">
        <f>급여입력!H55</f>
        <v>0</v>
      </c>
      <c r="I55" s="76">
        <f>급여입력!I55</f>
        <v>0</v>
      </c>
      <c r="J55" s="76">
        <f>급여입력!J55</f>
        <v>0</v>
      </c>
      <c r="K55" s="76">
        <f>급여입력!K55</f>
        <v>0</v>
      </c>
      <c r="L55" s="76">
        <f>급여입력!L55</f>
        <v>0</v>
      </c>
      <c r="M55" s="76">
        <f>급여입력!M55</f>
        <v>0</v>
      </c>
      <c r="N55" s="76">
        <f>급여입력!N55</f>
        <v>0</v>
      </c>
      <c r="O55" s="76">
        <f>급여입력!O55</f>
        <v>0</v>
      </c>
      <c r="P55" s="76">
        <f>급여입력!P55</f>
        <v>0</v>
      </c>
      <c r="Q55" s="76">
        <f>급여입력!Q55</f>
        <v>0</v>
      </c>
      <c r="R55" s="76">
        <f>급여입력!R55</f>
        <v>0</v>
      </c>
      <c r="S55" s="76">
        <f>급여입력!S55</f>
        <v>0</v>
      </c>
      <c r="T55" s="76">
        <f>급여입력!T55</f>
        <v>0</v>
      </c>
      <c r="U55" s="76">
        <f>급여입력!U55</f>
        <v>0</v>
      </c>
      <c r="V55" s="76">
        <f>급여입력!V55</f>
        <v>0</v>
      </c>
      <c r="W55" s="76">
        <f>급여입력!W55</f>
        <v>0</v>
      </c>
      <c r="X55" s="76">
        <f>급여입력!X55</f>
        <v>0</v>
      </c>
      <c r="Y55" s="76">
        <f>급여입력!Y55</f>
        <v>0</v>
      </c>
      <c r="Z55" s="76">
        <f>급여입력!Z55</f>
        <v>0</v>
      </c>
      <c r="AA55" s="76">
        <f>급여입력!AA55</f>
        <v>0</v>
      </c>
      <c r="AB55" s="76">
        <f>급여입력!AB55</f>
        <v>0</v>
      </c>
      <c r="AC55" s="76">
        <f>급여입력!AC55</f>
        <v>0</v>
      </c>
      <c r="AD55" s="76">
        <f>급여입력!AD55</f>
        <v>0</v>
      </c>
      <c r="AE55" s="76">
        <f>급여입력!AE55</f>
        <v>0</v>
      </c>
      <c r="AF55" s="76">
        <f>급여입력!AF55</f>
        <v>0</v>
      </c>
      <c r="AG55" s="76">
        <f>급여입력!AG55</f>
        <v>0</v>
      </c>
      <c r="AH55" s="76">
        <f>급여입력!AH55</f>
        <v>0</v>
      </c>
      <c r="AI55" s="76">
        <f>급여입력!AI55</f>
        <v>0</v>
      </c>
      <c r="AJ55" s="76">
        <f>급여입력!AJ55</f>
        <v>0</v>
      </c>
      <c r="AK55" s="76">
        <f>급여입력!AK55</f>
        <v>0</v>
      </c>
      <c r="AL55" s="76">
        <f>급여입력!AL55</f>
        <v>0</v>
      </c>
      <c r="AM55" s="76">
        <f>급여입력!AM55</f>
        <v>0</v>
      </c>
      <c r="AN55" s="76">
        <f>급여입력!AN55</f>
        <v>0</v>
      </c>
      <c r="AO55" s="76">
        <f>급여입력!AO55</f>
        <v>0</v>
      </c>
      <c r="AP55" s="76">
        <f>급여입력!AP55</f>
        <v>0</v>
      </c>
      <c r="AQ55" s="76">
        <f>급여입력!AQ55</f>
        <v>0</v>
      </c>
      <c r="AR55" s="76">
        <f>급여입력!AR55</f>
        <v>0</v>
      </c>
      <c r="AS55" s="76">
        <f>급여입력!AS55</f>
        <v>0</v>
      </c>
      <c r="AT55" s="76">
        <f>급여입력!AT55</f>
        <v>0</v>
      </c>
      <c r="AU55" s="76">
        <f>급여입력!AU55</f>
        <v>0</v>
      </c>
      <c r="AV55" s="76">
        <f>급여입력!AV55</f>
        <v>0</v>
      </c>
      <c r="AW55" s="76">
        <f>급여입력!AW55</f>
        <v>0</v>
      </c>
      <c r="AX55" s="76">
        <f>급여입력!AX55</f>
        <v>0</v>
      </c>
      <c r="AY55" s="76">
        <f>급여입력!AY55</f>
        <v>0</v>
      </c>
      <c r="AZ55" s="76">
        <f>급여입력!AZ55</f>
        <v>0</v>
      </c>
      <c r="BA55" s="76">
        <f>급여입력!BA55</f>
        <v>0</v>
      </c>
      <c r="BB55" s="76">
        <f>급여입력!BB55</f>
        <v>0</v>
      </c>
      <c r="BC55" s="76">
        <f>급여입력!BC55</f>
        <v>0</v>
      </c>
      <c r="BD55" s="76">
        <f>급여입력!BD55</f>
        <v>0</v>
      </c>
      <c r="BE55" s="76">
        <f>급여입력!BE55</f>
        <v>0</v>
      </c>
      <c r="BF55" s="76">
        <f>급여입력!BF55</f>
        <v>0</v>
      </c>
      <c r="BG55" s="76">
        <f>급여입력!BG55</f>
        <v>0</v>
      </c>
      <c r="BH55" s="76">
        <f>급여입력!BH55</f>
        <v>0</v>
      </c>
      <c r="BI55" s="76">
        <f>급여입력!BI55</f>
        <v>0</v>
      </c>
      <c r="BJ55" s="76">
        <f>급여입력!BJ55</f>
        <v>0</v>
      </c>
      <c r="BK55" s="76">
        <f>급여입력!BK55</f>
        <v>0</v>
      </c>
      <c r="BL55" s="76">
        <f>급여입력!BL55</f>
        <v>0</v>
      </c>
      <c r="BM55" s="76">
        <f>급여입력!BM55</f>
        <v>0</v>
      </c>
      <c r="BN55" s="76">
        <f>급여입력!BN55</f>
        <v>0</v>
      </c>
      <c r="BO55" s="76">
        <f>급여입력!BO55</f>
        <v>0</v>
      </c>
      <c r="BP55" s="77">
        <f>급여입력!BP55</f>
        <v>0</v>
      </c>
    </row>
    <row r="56" spans="2:68" ht="20.100000000000001" hidden="1" customHeight="1">
      <c r="B56" s="74" t="str">
        <f>급여입력!B56</f>
        <v/>
      </c>
      <c r="C56" s="75">
        <f>급여입력!C56</f>
        <v>0</v>
      </c>
      <c r="D56" s="75" t="str">
        <f>급여입력!D56</f>
        <v/>
      </c>
      <c r="E56" s="75" t="str">
        <f>급여입력!E56</f>
        <v/>
      </c>
      <c r="F56" s="76">
        <f>급여입력!F56</f>
        <v>0</v>
      </c>
      <c r="G56" s="76">
        <f>급여입력!G56</f>
        <v>0</v>
      </c>
      <c r="H56" s="76">
        <f>급여입력!H56</f>
        <v>0</v>
      </c>
      <c r="I56" s="76">
        <f>급여입력!I56</f>
        <v>0</v>
      </c>
      <c r="J56" s="76">
        <f>급여입력!J56</f>
        <v>0</v>
      </c>
      <c r="K56" s="76">
        <f>급여입력!K56</f>
        <v>0</v>
      </c>
      <c r="L56" s="76">
        <f>급여입력!L56</f>
        <v>0</v>
      </c>
      <c r="M56" s="76">
        <f>급여입력!M56</f>
        <v>0</v>
      </c>
      <c r="N56" s="76">
        <f>급여입력!N56</f>
        <v>0</v>
      </c>
      <c r="O56" s="76">
        <f>급여입력!O56</f>
        <v>0</v>
      </c>
      <c r="P56" s="76">
        <f>급여입력!P56</f>
        <v>0</v>
      </c>
      <c r="Q56" s="76">
        <f>급여입력!Q56</f>
        <v>0</v>
      </c>
      <c r="R56" s="76">
        <f>급여입력!R56</f>
        <v>0</v>
      </c>
      <c r="S56" s="76">
        <f>급여입력!S56</f>
        <v>0</v>
      </c>
      <c r="T56" s="76">
        <f>급여입력!T56</f>
        <v>0</v>
      </c>
      <c r="U56" s="76">
        <f>급여입력!U56</f>
        <v>0</v>
      </c>
      <c r="V56" s="76">
        <f>급여입력!V56</f>
        <v>0</v>
      </c>
      <c r="W56" s="76">
        <f>급여입력!W56</f>
        <v>0</v>
      </c>
      <c r="X56" s="76">
        <f>급여입력!X56</f>
        <v>0</v>
      </c>
      <c r="Y56" s="76">
        <f>급여입력!Y56</f>
        <v>0</v>
      </c>
      <c r="Z56" s="76">
        <f>급여입력!Z56</f>
        <v>0</v>
      </c>
      <c r="AA56" s="76">
        <f>급여입력!AA56</f>
        <v>0</v>
      </c>
      <c r="AB56" s="76">
        <f>급여입력!AB56</f>
        <v>0</v>
      </c>
      <c r="AC56" s="76">
        <f>급여입력!AC56</f>
        <v>0</v>
      </c>
      <c r="AD56" s="76">
        <f>급여입력!AD56</f>
        <v>0</v>
      </c>
      <c r="AE56" s="76">
        <f>급여입력!AE56</f>
        <v>0</v>
      </c>
      <c r="AF56" s="76">
        <f>급여입력!AF56</f>
        <v>0</v>
      </c>
      <c r="AG56" s="76">
        <f>급여입력!AG56</f>
        <v>0</v>
      </c>
      <c r="AH56" s="76">
        <f>급여입력!AH56</f>
        <v>0</v>
      </c>
      <c r="AI56" s="76">
        <f>급여입력!AI56</f>
        <v>0</v>
      </c>
      <c r="AJ56" s="76">
        <f>급여입력!AJ56</f>
        <v>0</v>
      </c>
      <c r="AK56" s="76">
        <f>급여입력!AK56</f>
        <v>0</v>
      </c>
      <c r="AL56" s="76">
        <f>급여입력!AL56</f>
        <v>0</v>
      </c>
      <c r="AM56" s="76">
        <f>급여입력!AM56</f>
        <v>0</v>
      </c>
      <c r="AN56" s="76">
        <f>급여입력!AN56</f>
        <v>0</v>
      </c>
      <c r="AO56" s="76">
        <f>급여입력!AO56</f>
        <v>0</v>
      </c>
      <c r="AP56" s="76">
        <f>급여입력!AP56</f>
        <v>0</v>
      </c>
      <c r="AQ56" s="76">
        <f>급여입력!AQ56</f>
        <v>0</v>
      </c>
      <c r="AR56" s="76">
        <f>급여입력!AR56</f>
        <v>0</v>
      </c>
      <c r="AS56" s="76">
        <f>급여입력!AS56</f>
        <v>0</v>
      </c>
      <c r="AT56" s="76">
        <f>급여입력!AT56</f>
        <v>0</v>
      </c>
      <c r="AU56" s="76">
        <f>급여입력!AU56</f>
        <v>0</v>
      </c>
      <c r="AV56" s="76">
        <f>급여입력!AV56</f>
        <v>0</v>
      </c>
      <c r="AW56" s="76">
        <f>급여입력!AW56</f>
        <v>0</v>
      </c>
      <c r="AX56" s="76">
        <f>급여입력!AX56</f>
        <v>0</v>
      </c>
      <c r="AY56" s="76">
        <f>급여입력!AY56</f>
        <v>0</v>
      </c>
      <c r="AZ56" s="76">
        <f>급여입력!AZ56</f>
        <v>0</v>
      </c>
      <c r="BA56" s="76">
        <f>급여입력!BA56</f>
        <v>0</v>
      </c>
      <c r="BB56" s="76">
        <f>급여입력!BB56</f>
        <v>0</v>
      </c>
      <c r="BC56" s="76">
        <f>급여입력!BC56</f>
        <v>0</v>
      </c>
      <c r="BD56" s="76">
        <f>급여입력!BD56</f>
        <v>0</v>
      </c>
      <c r="BE56" s="76">
        <f>급여입력!BE56</f>
        <v>0</v>
      </c>
      <c r="BF56" s="76">
        <f>급여입력!BF56</f>
        <v>0</v>
      </c>
      <c r="BG56" s="76">
        <f>급여입력!BG56</f>
        <v>0</v>
      </c>
      <c r="BH56" s="76">
        <f>급여입력!BH56</f>
        <v>0</v>
      </c>
      <c r="BI56" s="76">
        <f>급여입력!BI56</f>
        <v>0</v>
      </c>
      <c r="BJ56" s="76">
        <f>급여입력!BJ56</f>
        <v>0</v>
      </c>
      <c r="BK56" s="76">
        <f>급여입력!BK56</f>
        <v>0</v>
      </c>
      <c r="BL56" s="76">
        <f>급여입력!BL56</f>
        <v>0</v>
      </c>
      <c r="BM56" s="76">
        <f>급여입력!BM56</f>
        <v>0</v>
      </c>
      <c r="BN56" s="76">
        <f>급여입력!BN56</f>
        <v>0</v>
      </c>
      <c r="BO56" s="76">
        <f>급여입력!BO56</f>
        <v>0</v>
      </c>
      <c r="BP56" s="77">
        <f>급여입력!BP56</f>
        <v>0</v>
      </c>
    </row>
    <row r="57" spans="2:68" ht="20.100000000000001" hidden="1" customHeight="1">
      <c r="B57" s="74" t="str">
        <f>급여입력!B57</f>
        <v/>
      </c>
      <c r="C57" s="75">
        <f>급여입력!C57</f>
        <v>0</v>
      </c>
      <c r="D57" s="75" t="str">
        <f>급여입력!D57</f>
        <v/>
      </c>
      <c r="E57" s="75" t="str">
        <f>급여입력!E57</f>
        <v/>
      </c>
      <c r="F57" s="76">
        <f>급여입력!F57</f>
        <v>0</v>
      </c>
      <c r="G57" s="76">
        <f>급여입력!G57</f>
        <v>0</v>
      </c>
      <c r="H57" s="76">
        <f>급여입력!H57</f>
        <v>0</v>
      </c>
      <c r="I57" s="76">
        <f>급여입력!I57</f>
        <v>0</v>
      </c>
      <c r="J57" s="76">
        <f>급여입력!J57</f>
        <v>0</v>
      </c>
      <c r="K57" s="76">
        <f>급여입력!K57</f>
        <v>0</v>
      </c>
      <c r="L57" s="76">
        <f>급여입력!L57</f>
        <v>0</v>
      </c>
      <c r="M57" s="76">
        <f>급여입력!M57</f>
        <v>0</v>
      </c>
      <c r="N57" s="76">
        <f>급여입력!N57</f>
        <v>0</v>
      </c>
      <c r="O57" s="76">
        <f>급여입력!O57</f>
        <v>0</v>
      </c>
      <c r="P57" s="76">
        <f>급여입력!P57</f>
        <v>0</v>
      </c>
      <c r="Q57" s="76">
        <f>급여입력!Q57</f>
        <v>0</v>
      </c>
      <c r="R57" s="76">
        <f>급여입력!R57</f>
        <v>0</v>
      </c>
      <c r="S57" s="76">
        <f>급여입력!S57</f>
        <v>0</v>
      </c>
      <c r="T57" s="76">
        <f>급여입력!T57</f>
        <v>0</v>
      </c>
      <c r="U57" s="76">
        <f>급여입력!U57</f>
        <v>0</v>
      </c>
      <c r="V57" s="76">
        <f>급여입력!V57</f>
        <v>0</v>
      </c>
      <c r="W57" s="76">
        <f>급여입력!W57</f>
        <v>0</v>
      </c>
      <c r="X57" s="76">
        <f>급여입력!X57</f>
        <v>0</v>
      </c>
      <c r="Y57" s="76">
        <f>급여입력!Y57</f>
        <v>0</v>
      </c>
      <c r="Z57" s="76">
        <f>급여입력!Z57</f>
        <v>0</v>
      </c>
      <c r="AA57" s="76">
        <f>급여입력!AA57</f>
        <v>0</v>
      </c>
      <c r="AB57" s="76">
        <f>급여입력!AB57</f>
        <v>0</v>
      </c>
      <c r="AC57" s="76">
        <f>급여입력!AC57</f>
        <v>0</v>
      </c>
      <c r="AD57" s="76">
        <f>급여입력!AD57</f>
        <v>0</v>
      </c>
      <c r="AE57" s="76">
        <f>급여입력!AE57</f>
        <v>0</v>
      </c>
      <c r="AF57" s="76">
        <f>급여입력!AF57</f>
        <v>0</v>
      </c>
      <c r="AG57" s="76">
        <f>급여입력!AG57</f>
        <v>0</v>
      </c>
      <c r="AH57" s="76">
        <f>급여입력!AH57</f>
        <v>0</v>
      </c>
      <c r="AI57" s="76">
        <f>급여입력!AI57</f>
        <v>0</v>
      </c>
      <c r="AJ57" s="76">
        <f>급여입력!AJ57</f>
        <v>0</v>
      </c>
      <c r="AK57" s="76">
        <f>급여입력!AK57</f>
        <v>0</v>
      </c>
      <c r="AL57" s="76">
        <f>급여입력!AL57</f>
        <v>0</v>
      </c>
      <c r="AM57" s="76">
        <f>급여입력!AM57</f>
        <v>0</v>
      </c>
      <c r="AN57" s="76">
        <f>급여입력!AN57</f>
        <v>0</v>
      </c>
      <c r="AO57" s="76">
        <f>급여입력!AO57</f>
        <v>0</v>
      </c>
      <c r="AP57" s="76">
        <f>급여입력!AP57</f>
        <v>0</v>
      </c>
      <c r="AQ57" s="76">
        <f>급여입력!AQ57</f>
        <v>0</v>
      </c>
      <c r="AR57" s="76">
        <f>급여입력!AR57</f>
        <v>0</v>
      </c>
      <c r="AS57" s="76">
        <f>급여입력!AS57</f>
        <v>0</v>
      </c>
      <c r="AT57" s="76">
        <f>급여입력!AT57</f>
        <v>0</v>
      </c>
      <c r="AU57" s="76">
        <f>급여입력!AU57</f>
        <v>0</v>
      </c>
      <c r="AV57" s="76">
        <f>급여입력!AV57</f>
        <v>0</v>
      </c>
      <c r="AW57" s="76">
        <f>급여입력!AW57</f>
        <v>0</v>
      </c>
      <c r="AX57" s="76">
        <f>급여입력!AX57</f>
        <v>0</v>
      </c>
      <c r="AY57" s="76">
        <f>급여입력!AY57</f>
        <v>0</v>
      </c>
      <c r="AZ57" s="76">
        <f>급여입력!AZ57</f>
        <v>0</v>
      </c>
      <c r="BA57" s="76">
        <f>급여입력!BA57</f>
        <v>0</v>
      </c>
      <c r="BB57" s="76">
        <f>급여입력!BB57</f>
        <v>0</v>
      </c>
      <c r="BC57" s="76">
        <f>급여입력!BC57</f>
        <v>0</v>
      </c>
      <c r="BD57" s="76">
        <f>급여입력!BD57</f>
        <v>0</v>
      </c>
      <c r="BE57" s="76">
        <f>급여입력!BE57</f>
        <v>0</v>
      </c>
      <c r="BF57" s="76">
        <f>급여입력!BF57</f>
        <v>0</v>
      </c>
      <c r="BG57" s="76">
        <f>급여입력!BG57</f>
        <v>0</v>
      </c>
      <c r="BH57" s="76">
        <f>급여입력!BH57</f>
        <v>0</v>
      </c>
      <c r="BI57" s="76">
        <f>급여입력!BI57</f>
        <v>0</v>
      </c>
      <c r="BJ57" s="76">
        <f>급여입력!BJ57</f>
        <v>0</v>
      </c>
      <c r="BK57" s="76">
        <f>급여입력!BK57</f>
        <v>0</v>
      </c>
      <c r="BL57" s="76">
        <f>급여입력!BL57</f>
        <v>0</v>
      </c>
      <c r="BM57" s="76">
        <f>급여입력!BM57</f>
        <v>0</v>
      </c>
      <c r="BN57" s="76">
        <f>급여입력!BN57</f>
        <v>0</v>
      </c>
      <c r="BO57" s="76">
        <f>급여입력!BO57</f>
        <v>0</v>
      </c>
      <c r="BP57" s="77">
        <f>급여입력!BP57</f>
        <v>0</v>
      </c>
    </row>
    <row r="58" spans="2:68" ht="20.100000000000001" hidden="1" customHeight="1">
      <c r="B58" s="74" t="str">
        <f>급여입력!B58</f>
        <v/>
      </c>
      <c r="C58" s="75">
        <f>급여입력!C58</f>
        <v>0</v>
      </c>
      <c r="D58" s="75" t="str">
        <f>급여입력!D58</f>
        <v/>
      </c>
      <c r="E58" s="75" t="str">
        <f>급여입력!E58</f>
        <v/>
      </c>
      <c r="F58" s="76">
        <f>급여입력!F58</f>
        <v>0</v>
      </c>
      <c r="G58" s="76">
        <f>급여입력!G58</f>
        <v>0</v>
      </c>
      <c r="H58" s="76">
        <f>급여입력!H58</f>
        <v>0</v>
      </c>
      <c r="I58" s="76">
        <f>급여입력!I58</f>
        <v>0</v>
      </c>
      <c r="J58" s="76">
        <f>급여입력!J58</f>
        <v>0</v>
      </c>
      <c r="K58" s="76">
        <f>급여입력!K58</f>
        <v>0</v>
      </c>
      <c r="L58" s="76">
        <f>급여입력!L58</f>
        <v>0</v>
      </c>
      <c r="M58" s="76">
        <f>급여입력!M58</f>
        <v>0</v>
      </c>
      <c r="N58" s="76">
        <f>급여입력!N58</f>
        <v>0</v>
      </c>
      <c r="O58" s="76">
        <f>급여입력!O58</f>
        <v>0</v>
      </c>
      <c r="P58" s="76">
        <f>급여입력!P58</f>
        <v>0</v>
      </c>
      <c r="Q58" s="76">
        <f>급여입력!Q58</f>
        <v>0</v>
      </c>
      <c r="R58" s="76">
        <f>급여입력!R58</f>
        <v>0</v>
      </c>
      <c r="S58" s="76">
        <f>급여입력!S58</f>
        <v>0</v>
      </c>
      <c r="T58" s="76">
        <f>급여입력!T58</f>
        <v>0</v>
      </c>
      <c r="U58" s="76">
        <f>급여입력!U58</f>
        <v>0</v>
      </c>
      <c r="V58" s="76">
        <f>급여입력!V58</f>
        <v>0</v>
      </c>
      <c r="W58" s="76">
        <f>급여입력!W58</f>
        <v>0</v>
      </c>
      <c r="X58" s="76">
        <f>급여입력!X58</f>
        <v>0</v>
      </c>
      <c r="Y58" s="76">
        <f>급여입력!Y58</f>
        <v>0</v>
      </c>
      <c r="Z58" s="76">
        <f>급여입력!Z58</f>
        <v>0</v>
      </c>
      <c r="AA58" s="76">
        <f>급여입력!AA58</f>
        <v>0</v>
      </c>
      <c r="AB58" s="76">
        <f>급여입력!AB58</f>
        <v>0</v>
      </c>
      <c r="AC58" s="76">
        <f>급여입력!AC58</f>
        <v>0</v>
      </c>
      <c r="AD58" s="76">
        <f>급여입력!AD58</f>
        <v>0</v>
      </c>
      <c r="AE58" s="76">
        <f>급여입력!AE58</f>
        <v>0</v>
      </c>
      <c r="AF58" s="76">
        <f>급여입력!AF58</f>
        <v>0</v>
      </c>
      <c r="AG58" s="76">
        <f>급여입력!AG58</f>
        <v>0</v>
      </c>
      <c r="AH58" s="76">
        <f>급여입력!AH58</f>
        <v>0</v>
      </c>
      <c r="AI58" s="76">
        <f>급여입력!AI58</f>
        <v>0</v>
      </c>
      <c r="AJ58" s="76">
        <f>급여입력!AJ58</f>
        <v>0</v>
      </c>
      <c r="AK58" s="76">
        <f>급여입력!AK58</f>
        <v>0</v>
      </c>
      <c r="AL58" s="76">
        <f>급여입력!AL58</f>
        <v>0</v>
      </c>
      <c r="AM58" s="76">
        <f>급여입력!AM58</f>
        <v>0</v>
      </c>
      <c r="AN58" s="76">
        <f>급여입력!AN58</f>
        <v>0</v>
      </c>
      <c r="AO58" s="76">
        <f>급여입력!AO58</f>
        <v>0</v>
      </c>
      <c r="AP58" s="76">
        <f>급여입력!AP58</f>
        <v>0</v>
      </c>
      <c r="AQ58" s="76">
        <f>급여입력!AQ58</f>
        <v>0</v>
      </c>
      <c r="AR58" s="76">
        <f>급여입력!AR58</f>
        <v>0</v>
      </c>
      <c r="AS58" s="76">
        <f>급여입력!AS58</f>
        <v>0</v>
      </c>
      <c r="AT58" s="76">
        <f>급여입력!AT58</f>
        <v>0</v>
      </c>
      <c r="AU58" s="76">
        <f>급여입력!AU58</f>
        <v>0</v>
      </c>
      <c r="AV58" s="76">
        <f>급여입력!AV58</f>
        <v>0</v>
      </c>
      <c r="AW58" s="76">
        <f>급여입력!AW58</f>
        <v>0</v>
      </c>
      <c r="AX58" s="76">
        <f>급여입력!AX58</f>
        <v>0</v>
      </c>
      <c r="AY58" s="76">
        <f>급여입력!AY58</f>
        <v>0</v>
      </c>
      <c r="AZ58" s="76">
        <f>급여입력!AZ58</f>
        <v>0</v>
      </c>
      <c r="BA58" s="76">
        <f>급여입력!BA58</f>
        <v>0</v>
      </c>
      <c r="BB58" s="76">
        <f>급여입력!BB58</f>
        <v>0</v>
      </c>
      <c r="BC58" s="76">
        <f>급여입력!BC58</f>
        <v>0</v>
      </c>
      <c r="BD58" s="76">
        <f>급여입력!BD58</f>
        <v>0</v>
      </c>
      <c r="BE58" s="76">
        <f>급여입력!BE58</f>
        <v>0</v>
      </c>
      <c r="BF58" s="76">
        <f>급여입력!BF58</f>
        <v>0</v>
      </c>
      <c r="BG58" s="76">
        <f>급여입력!BG58</f>
        <v>0</v>
      </c>
      <c r="BH58" s="76">
        <f>급여입력!BH58</f>
        <v>0</v>
      </c>
      <c r="BI58" s="76">
        <f>급여입력!BI58</f>
        <v>0</v>
      </c>
      <c r="BJ58" s="76">
        <f>급여입력!BJ58</f>
        <v>0</v>
      </c>
      <c r="BK58" s="76">
        <f>급여입력!BK58</f>
        <v>0</v>
      </c>
      <c r="BL58" s="76">
        <f>급여입력!BL58</f>
        <v>0</v>
      </c>
      <c r="BM58" s="76">
        <f>급여입력!BM58</f>
        <v>0</v>
      </c>
      <c r="BN58" s="76">
        <f>급여입력!BN58</f>
        <v>0</v>
      </c>
      <c r="BO58" s="76">
        <f>급여입력!BO58</f>
        <v>0</v>
      </c>
      <c r="BP58" s="77">
        <f>급여입력!BP58</f>
        <v>0</v>
      </c>
    </row>
    <row r="59" spans="2:68" ht="20.100000000000001" hidden="1" customHeight="1">
      <c r="B59" s="74" t="str">
        <f>급여입력!B59</f>
        <v/>
      </c>
      <c r="C59" s="75">
        <f>급여입력!C59</f>
        <v>0</v>
      </c>
      <c r="D59" s="75" t="str">
        <f>급여입력!D59</f>
        <v/>
      </c>
      <c r="E59" s="75" t="str">
        <f>급여입력!E59</f>
        <v/>
      </c>
      <c r="F59" s="76">
        <f>급여입력!F59</f>
        <v>0</v>
      </c>
      <c r="G59" s="76">
        <f>급여입력!G59</f>
        <v>0</v>
      </c>
      <c r="H59" s="76">
        <f>급여입력!H59</f>
        <v>0</v>
      </c>
      <c r="I59" s="76">
        <f>급여입력!I59</f>
        <v>0</v>
      </c>
      <c r="J59" s="76">
        <f>급여입력!J59</f>
        <v>0</v>
      </c>
      <c r="K59" s="76">
        <f>급여입력!K59</f>
        <v>0</v>
      </c>
      <c r="L59" s="76">
        <f>급여입력!L59</f>
        <v>0</v>
      </c>
      <c r="M59" s="76">
        <f>급여입력!M59</f>
        <v>0</v>
      </c>
      <c r="N59" s="76">
        <f>급여입력!N59</f>
        <v>0</v>
      </c>
      <c r="O59" s="76">
        <f>급여입력!O59</f>
        <v>0</v>
      </c>
      <c r="P59" s="76">
        <f>급여입력!P59</f>
        <v>0</v>
      </c>
      <c r="Q59" s="76">
        <f>급여입력!Q59</f>
        <v>0</v>
      </c>
      <c r="R59" s="76">
        <f>급여입력!R59</f>
        <v>0</v>
      </c>
      <c r="S59" s="76">
        <f>급여입력!S59</f>
        <v>0</v>
      </c>
      <c r="T59" s="76">
        <f>급여입력!T59</f>
        <v>0</v>
      </c>
      <c r="U59" s="76">
        <f>급여입력!U59</f>
        <v>0</v>
      </c>
      <c r="V59" s="76">
        <f>급여입력!V59</f>
        <v>0</v>
      </c>
      <c r="W59" s="76">
        <f>급여입력!W59</f>
        <v>0</v>
      </c>
      <c r="X59" s="76">
        <f>급여입력!X59</f>
        <v>0</v>
      </c>
      <c r="Y59" s="76">
        <f>급여입력!Y59</f>
        <v>0</v>
      </c>
      <c r="Z59" s="76">
        <f>급여입력!Z59</f>
        <v>0</v>
      </c>
      <c r="AA59" s="76">
        <f>급여입력!AA59</f>
        <v>0</v>
      </c>
      <c r="AB59" s="76">
        <f>급여입력!AB59</f>
        <v>0</v>
      </c>
      <c r="AC59" s="76">
        <f>급여입력!AC59</f>
        <v>0</v>
      </c>
      <c r="AD59" s="76">
        <f>급여입력!AD59</f>
        <v>0</v>
      </c>
      <c r="AE59" s="76">
        <f>급여입력!AE59</f>
        <v>0</v>
      </c>
      <c r="AF59" s="76">
        <f>급여입력!AF59</f>
        <v>0</v>
      </c>
      <c r="AG59" s="76">
        <f>급여입력!AG59</f>
        <v>0</v>
      </c>
      <c r="AH59" s="76">
        <f>급여입력!AH59</f>
        <v>0</v>
      </c>
      <c r="AI59" s="76">
        <f>급여입력!AI59</f>
        <v>0</v>
      </c>
      <c r="AJ59" s="76">
        <f>급여입력!AJ59</f>
        <v>0</v>
      </c>
      <c r="AK59" s="76">
        <f>급여입력!AK59</f>
        <v>0</v>
      </c>
      <c r="AL59" s="76">
        <f>급여입력!AL59</f>
        <v>0</v>
      </c>
      <c r="AM59" s="76">
        <f>급여입력!AM59</f>
        <v>0</v>
      </c>
      <c r="AN59" s="76">
        <f>급여입력!AN59</f>
        <v>0</v>
      </c>
      <c r="AO59" s="76">
        <f>급여입력!AO59</f>
        <v>0</v>
      </c>
      <c r="AP59" s="76">
        <f>급여입력!AP59</f>
        <v>0</v>
      </c>
      <c r="AQ59" s="76">
        <f>급여입력!AQ59</f>
        <v>0</v>
      </c>
      <c r="AR59" s="76">
        <f>급여입력!AR59</f>
        <v>0</v>
      </c>
      <c r="AS59" s="76">
        <f>급여입력!AS59</f>
        <v>0</v>
      </c>
      <c r="AT59" s="76">
        <f>급여입력!AT59</f>
        <v>0</v>
      </c>
      <c r="AU59" s="76">
        <f>급여입력!AU59</f>
        <v>0</v>
      </c>
      <c r="AV59" s="76">
        <f>급여입력!AV59</f>
        <v>0</v>
      </c>
      <c r="AW59" s="76">
        <f>급여입력!AW59</f>
        <v>0</v>
      </c>
      <c r="AX59" s="76">
        <f>급여입력!AX59</f>
        <v>0</v>
      </c>
      <c r="AY59" s="76">
        <f>급여입력!AY59</f>
        <v>0</v>
      </c>
      <c r="AZ59" s="76">
        <f>급여입력!AZ59</f>
        <v>0</v>
      </c>
      <c r="BA59" s="76">
        <f>급여입력!BA59</f>
        <v>0</v>
      </c>
      <c r="BB59" s="76">
        <f>급여입력!BB59</f>
        <v>0</v>
      </c>
      <c r="BC59" s="76">
        <f>급여입력!BC59</f>
        <v>0</v>
      </c>
      <c r="BD59" s="76">
        <f>급여입력!BD59</f>
        <v>0</v>
      </c>
      <c r="BE59" s="76">
        <f>급여입력!BE59</f>
        <v>0</v>
      </c>
      <c r="BF59" s="76">
        <f>급여입력!BF59</f>
        <v>0</v>
      </c>
      <c r="BG59" s="76">
        <f>급여입력!BG59</f>
        <v>0</v>
      </c>
      <c r="BH59" s="76">
        <f>급여입력!BH59</f>
        <v>0</v>
      </c>
      <c r="BI59" s="76">
        <f>급여입력!BI59</f>
        <v>0</v>
      </c>
      <c r="BJ59" s="76">
        <f>급여입력!BJ59</f>
        <v>0</v>
      </c>
      <c r="BK59" s="76">
        <f>급여입력!BK59</f>
        <v>0</v>
      </c>
      <c r="BL59" s="76">
        <f>급여입력!BL59</f>
        <v>0</v>
      </c>
      <c r="BM59" s="76">
        <f>급여입력!BM59</f>
        <v>0</v>
      </c>
      <c r="BN59" s="76">
        <f>급여입력!BN59</f>
        <v>0</v>
      </c>
      <c r="BO59" s="76">
        <f>급여입력!BO59</f>
        <v>0</v>
      </c>
      <c r="BP59" s="77">
        <f>급여입력!BP59</f>
        <v>0</v>
      </c>
    </row>
    <row r="60" spans="2:68" ht="20.100000000000001" hidden="1" customHeight="1">
      <c r="B60" s="74" t="str">
        <f>급여입력!B60</f>
        <v/>
      </c>
      <c r="C60" s="75">
        <f>급여입력!C60</f>
        <v>0</v>
      </c>
      <c r="D60" s="75" t="str">
        <f>급여입력!D60</f>
        <v/>
      </c>
      <c r="E60" s="75" t="str">
        <f>급여입력!E60</f>
        <v/>
      </c>
      <c r="F60" s="76">
        <f>급여입력!F60</f>
        <v>0</v>
      </c>
      <c r="G60" s="76">
        <f>급여입력!G60</f>
        <v>0</v>
      </c>
      <c r="H60" s="76">
        <f>급여입력!H60</f>
        <v>0</v>
      </c>
      <c r="I60" s="76">
        <f>급여입력!I60</f>
        <v>0</v>
      </c>
      <c r="J60" s="76">
        <f>급여입력!J60</f>
        <v>0</v>
      </c>
      <c r="K60" s="76">
        <f>급여입력!K60</f>
        <v>0</v>
      </c>
      <c r="L60" s="76">
        <f>급여입력!L60</f>
        <v>0</v>
      </c>
      <c r="M60" s="76">
        <f>급여입력!M60</f>
        <v>0</v>
      </c>
      <c r="N60" s="76">
        <f>급여입력!N60</f>
        <v>0</v>
      </c>
      <c r="O60" s="76">
        <f>급여입력!O60</f>
        <v>0</v>
      </c>
      <c r="P60" s="76">
        <f>급여입력!P60</f>
        <v>0</v>
      </c>
      <c r="Q60" s="76">
        <f>급여입력!Q60</f>
        <v>0</v>
      </c>
      <c r="R60" s="76">
        <f>급여입력!R60</f>
        <v>0</v>
      </c>
      <c r="S60" s="76">
        <f>급여입력!S60</f>
        <v>0</v>
      </c>
      <c r="T60" s="76">
        <f>급여입력!T60</f>
        <v>0</v>
      </c>
      <c r="U60" s="76">
        <f>급여입력!U60</f>
        <v>0</v>
      </c>
      <c r="V60" s="76">
        <f>급여입력!V60</f>
        <v>0</v>
      </c>
      <c r="W60" s="76">
        <f>급여입력!W60</f>
        <v>0</v>
      </c>
      <c r="X60" s="76">
        <f>급여입력!X60</f>
        <v>0</v>
      </c>
      <c r="Y60" s="76">
        <f>급여입력!Y60</f>
        <v>0</v>
      </c>
      <c r="Z60" s="76">
        <f>급여입력!Z60</f>
        <v>0</v>
      </c>
      <c r="AA60" s="76">
        <f>급여입력!AA60</f>
        <v>0</v>
      </c>
      <c r="AB60" s="76">
        <f>급여입력!AB60</f>
        <v>0</v>
      </c>
      <c r="AC60" s="76">
        <f>급여입력!AC60</f>
        <v>0</v>
      </c>
      <c r="AD60" s="76">
        <f>급여입력!AD60</f>
        <v>0</v>
      </c>
      <c r="AE60" s="76">
        <f>급여입력!AE60</f>
        <v>0</v>
      </c>
      <c r="AF60" s="76">
        <f>급여입력!AF60</f>
        <v>0</v>
      </c>
      <c r="AG60" s="76">
        <f>급여입력!AG60</f>
        <v>0</v>
      </c>
      <c r="AH60" s="76">
        <f>급여입력!AH60</f>
        <v>0</v>
      </c>
      <c r="AI60" s="76">
        <f>급여입력!AI60</f>
        <v>0</v>
      </c>
      <c r="AJ60" s="76">
        <f>급여입력!AJ60</f>
        <v>0</v>
      </c>
      <c r="AK60" s="76">
        <f>급여입력!AK60</f>
        <v>0</v>
      </c>
      <c r="AL60" s="76">
        <f>급여입력!AL60</f>
        <v>0</v>
      </c>
      <c r="AM60" s="76">
        <f>급여입력!AM60</f>
        <v>0</v>
      </c>
      <c r="AN60" s="76">
        <f>급여입력!AN60</f>
        <v>0</v>
      </c>
      <c r="AO60" s="76">
        <f>급여입력!AO60</f>
        <v>0</v>
      </c>
      <c r="AP60" s="76">
        <f>급여입력!AP60</f>
        <v>0</v>
      </c>
      <c r="AQ60" s="76">
        <f>급여입력!AQ60</f>
        <v>0</v>
      </c>
      <c r="AR60" s="76">
        <f>급여입력!AR60</f>
        <v>0</v>
      </c>
      <c r="AS60" s="76">
        <f>급여입력!AS60</f>
        <v>0</v>
      </c>
      <c r="AT60" s="76">
        <f>급여입력!AT60</f>
        <v>0</v>
      </c>
      <c r="AU60" s="76">
        <f>급여입력!AU60</f>
        <v>0</v>
      </c>
      <c r="AV60" s="76">
        <f>급여입력!AV60</f>
        <v>0</v>
      </c>
      <c r="AW60" s="76">
        <f>급여입력!AW60</f>
        <v>0</v>
      </c>
      <c r="AX60" s="76">
        <f>급여입력!AX60</f>
        <v>0</v>
      </c>
      <c r="AY60" s="76">
        <f>급여입력!AY60</f>
        <v>0</v>
      </c>
      <c r="AZ60" s="76">
        <f>급여입력!AZ60</f>
        <v>0</v>
      </c>
      <c r="BA60" s="76">
        <f>급여입력!BA60</f>
        <v>0</v>
      </c>
      <c r="BB60" s="76">
        <f>급여입력!BB60</f>
        <v>0</v>
      </c>
      <c r="BC60" s="76">
        <f>급여입력!BC60</f>
        <v>0</v>
      </c>
      <c r="BD60" s="76">
        <f>급여입력!BD60</f>
        <v>0</v>
      </c>
      <c r="BE60" s="76">
        <f>급여입력!BE60</f>
        <v>0</v>
      </c>
      <c r="BF60" s="76">
        <f>급여입력!BF60</f>
        <v>0</v>
      </c>
      <c r="BG60" s="76">
        <f>급여입력!BG60</f>
        <v>0</v>
      </c>
      <c r="BH60" s="76">
        <f>급여입력!BH60</f>
        <v>0</v>
      </c>
      <c r="BI60" s="76">
        <f>급여입력!BI60</f>
        <v>0</v>
      </c>
      <c r="BJ60" s="76">
        <f>급여입력!BJ60</f>
        <v>0</v>
      </c>
      <c r="BK60" s="76">
        <f>급여입력!BK60</f>
        <v>0</v>
      </c>
      <c r="BL60" s="76">
        <f>급여입력!BL60</f>
        <v>0</v>
      </c>
      <c r="BM60" s="76">
        <f>급여입력!BM60</f>
        <v>0</v>
      </c>
      <c r="BN60" s="76">
        <f>급여입력!BN60</f>
        <v>0</v>
      </c>
      <c r="BO60" s="76">
        <f>급여입력!BO60</f>
        <v>0</v>
      </c>
      <c r="BP60" s="77">
        <f>급여입력!BP60</f>
        <v>0</v>
      </c>
    </row>
    <row r="61" spans="2:68" ht="20.100000000000001" hidden="1" customHeight="1">
      <c r="B61" s="74" t="str">
        <f>급여입력!B61</f>
        <v/>
      </c>
      <c r="C61" s="75">
        <f>급여입력!C61</f>
        <v>0</v>
      </c>
      <c r="D61" s="75" t="str">
        <f>급여입력!D61</f>
        <v/>
      </c>
      <c r="E61" s="75" t="str">
        <f>급여입력!E61</f>
        <v/>
      </c>
      <c r="F61" s="76">
        <f>급여입력!F61</f>
        <v>0</v>
      </c>
      <c r="G61" s="76">
        <f>급여입력!G61</f>
        <v>0</v>
      </c>
      <c r="H61" s="76">
        <f>급여입력!H61</f>
        <v>0</v>
      </c>
      <c r="I61" s="76">
        <f>급여입력!I61</f>
        <v>0</v>
      </c>
      <c r="J61" s="76">
        <f>급여입력!J61</f>
        <v>0</v>
      </c>
      <c r="K61" s="76">
        <f>급여입력!K61</f>
        <v>0</v>
      </c>
      <c r="L61" s="76">
        <f>급여입력!L61</f>
        <v>0</v>
      </c>
      <c r="M61" s="76">
        <f>급여입력!M61</f>
        <v>0</v>
      </c>
      <c r="N61" s="76">
        <f>급여입력!N61</f>
        <v>0</v>
      </c>
      <c r="O61" s="76">
        <f>급여입력!O61</f>
        <v>0</v>
      </c>
      <c r="P61" s="76">
        <f>급여입력!P61</f>
        <v>0</v>
      </c>
      <c r="Q61" s="76">
        <f>급여입력!Q61</f>
        <v>0</v>
      </c>
      <c r="R61" s="76">
        <f>급여입력!R61</f>
        <v>0</v>
      </c>
      <c r="S61" s="76">
        <f>급여입력!S61</f>
        <v>0</v>
      </c>
      <c r="T61" s="76">
        <f>급여입력!T61</f>
        <v>0</v>
      </c>
      <c r="U61" s="76">
        <f>급여입력!U61</f>
        <v>0</v>
      </c>
      <c r="V61" s="76">
        <f>급여입력!V61</f>
        <v>0</v>
      </c>
      <c r="W61" s="76">
        <f>급여입력!W61</f>
        <v>0</v>
      </c>
      <c r="X61" s="76">
        <f>급여입력!X61</f>
        <v>0</v>
      </c>
      <c r="Y61" s="76">
        <f>급여입력!Y61</f>
        <v>0</v>
      </c>
      <c r="Z61" s="76">
        <f>급여입력!Z61</f>
        <v>0</v>
      </c>
      <c r="AA61" s="76">
        <f>급여입력!AA61</f>
        <v>0</v>
      </c>
      <c r="AB61" s="76">
        <f>급여입력!AB61</f>
        <v>0</v>
      </c>
      <c r="AC61" s="76">
        <f>급여입력!AC61</f>
        <v>0</v>
      </c>
      <c r="AD61" s="76">
        <f>급여입력!AD61</f>
        <v>0</v>
      </c>
      <c r="AE61" s="76">
        <f>급여입력!AE61</f>
        <v>0</v>
      </c>
      <c r="AF61" s="76">
        <f>급여입력!AF61</f>
        <v>0</v>
      </c>
      <c r="AG61" s="76">
        <f>급여입력!AG61</f>
        <v>0</v>
      </c>
      <c r="AH61" s="76">
        <f>급여입력!AH61</f>
        <v>0</v>
      </c>
      <c r="AI61" s="76">
        <f>급여입력!AI61</f>
        <v>0</v>
      </c>
      <c r="AJ61" s="76">
        <f>급여입력!AJ61</f>
        <v>0</v>
      </c>
      <c r="AK61" s="76">
        <f>급여입력!AK61</f>
        <v>0</v>
      </c>
      <c r="AL61" s="76">
        <f>급여입력!AL61</f>
        <v>0</v>
      </c>
      <c r="AM61" s="76">
        <f>급여입력!AM61</f>
        <v>0</v>
      </c>
      <c r="AN61" s="76">
        <f>급여입력!AN61</f>
        <v>0</v>
      </c>
      <c r="AO61" s="76">
        <f>급여입력!AO61</f>
        <v>0</v>
      </c>
      <c r="AP61" s="76">
        <f>급여입력!AP61</f>
        <v>0</v>
      </c>
      <c r="AQ61" s="76">
        <f>급여입력!AQ61</f>
        <v>0</v>
      </c>
      <c r="AR61" s="76">
        <f>급여입력!AR61</f>
        <v>0</v>
      </c>
      <c r="AS61" s="76">
        <f>급여입력!AS61</f>
        <v>0</v>
      </c>
      <c r="AT61" s="76">
        <f>급여입력!AT61</f>
        <v>0</v>
      </c>
      <c r="AU61" s="76">
        <f>급여입력!AU61</f>
        <v>0</v>
      </c>
      <c r="AV61" s="76">
        <f>급여입력!AV61</f>
        <v>0</v>
      </c>
      <c r="AW61" s="76">
        <f>급여입력!AW61</f>
        <v>0</v>
      </c>
      <c r="AX61" s="76">
        <f>급여입력!AX61</f>
        <v>0</v>
      </c>
      <c r="AY61" s="76">
        <f>급여입력!AY61</f>
        <v>0</v>
      </c>
      <c r="AZ61" s="76">
        <f>급여입력!AZ61</f>
        <v>0</v>
      </c>
      <c r="BA61" s="76">
        <f>급여입력!BA61</f>
        <v>0</v>
      </c>
      <c r="BB61" s="76">
        <f>급여입력!BB61</f>
        <v>0</v>
      </c>
      <c r="BC61" s="76">
        <f>급여입력!BC61</f>
        <v>0</v>
      </c>
      <c r="BD61" s="76">
        <f>급여입력!BD61</f>
        <v>0</v>
      </c>
      <c r="BE61" s="76">
        <f>급여입력!BE61</f>
        <v>0</v>
      </c>
      <c r="BF61" s="76">
        <f>급여입력!BF61</f>
        <v>0</v>
      </c>
      <c r="BG61" s="76">
        <f>급여입력!BG61</f>
        <v>0</v>
      </c>
      <c r="BH61" s="76">
        <f>급여입력!BH61</f>
        <v>0</v>
      </c>
      <c r="BI61" s="76">
        <f>급여입력!BI61</f>
        <v>0</v>
      </c>
      <c r="BJ61" s="76">
        <f>급여입력!BJ61</f>
        <v>0</v>
      </c>
      <c r="BK61" s="76">
        <f>급여입력!BK61</f>
        <v>0</v>
      </c>
      <c r="BL61" s="76">
        <f>급여입력!BL61</f>
        <v>0</v>
      </c>
      <c r="BM61" s="76">
        <f>급여입력!BM61</f>
        <v>0</v>
      </c>
      <c r="BN61" s="76">
        <f>급여입력!BN61</f>
        <v>0</v>
      </c>
      <c r="BO61" s="76">
        <f>급여입력!BO61</f>
        <v>0</v>
      </c>
      <c r="BP61" s="77">
        <f>급여입력!BP61</f>
        <v>0</v>
      </c>
    </row>
    <row r="62" spans="2:68" ht="20.100000000000001" hidden="1" customHeight="1">
      <c r="B62" s="74" t="str">
        <f>급여입력!B62</f>
        <v/>
      </c>
      <c r="C62" s="75">
        <f>급여입력!C62</f>
        <v>0</v>
      </c>
      <c r="D62" s="75" t="str">
        <f>급여입력!D62</f>
        <v/>
      </c>
      <c r="E62" s="75" t="str">
        <f>급여입력!E62</f>
        <v/>
      </c>
      <c r="F62" s="76">
        <f>급여입력!F62</f>
        <v>0</v>
      </c>
      <c r="G62" s="76">
        <f>급여입력!G62</f>
        <v>0</v>
      </c>
      <c r="H62" s="76">
        <f>급여입력!H62</f>
        <v>0</v>
      </c>
      <c r="I62" s="76">
        <f>급여입력!I62</f>
        <v>0</v>
      </c>
      <c r="J62" s="76">
        <f>급여입력!J62</f>
        <v>0</v>
      </c>
      <c r="K62" s="76">
        <f>급여입력!K62</f>
        <v>0</v>
      </c>
      <c r="L62" s="76">
        <f>급여입력!L62</f>
        <v>0</v>
      </c>
      <c r="M62" s="76">
        <f>급여입력!M62</f>
        <v>0</v>
      </c>
      <c r="N62" s="76">
        <f>급여입력!N62</f>
        <v>0</v>
      </c>
      <c r="O62" s="76">
        <f>급여입력!O62</f>
        <v>0</v>
      </c>
      <c r="P62" s="76">
        <f>급여입력!P62</f>
        <v>0</v>
      </c>
      <c r="Q62" s="76">
        <f>급여입력!Q62</f>
        <v>0</v>
      </c>
      <c r="R62" s="76">
        <f>급여입력!R62</f>
        <v>0</v>
      </c>
      <c r="S62" s="76">
        <f>급여입력!S62</f>
        <v>0</v>
      </c>
      <c r="T62" s="76">
        <f>급여입력!T62</f>
        <v>0</v>
      </c>
      <c r="U62" s="76">
        <f>급여입력!U62</f>
        <v>0</v>
      </c>
      <c r="V62" s="76">
        <f>급여입력!V62</f>
        <v>0</v>
      </c>
      <c r="W62" s="76">
        <f>급여입력!W62</f>
        <v>0</v>
      </c>
      <c r="X62" s="76">
        <f>급여입력!X62</f>
        <v>0</v>
      </c>
      <c r="Y62" s="76">
        <f>급여입력!Y62</f>
        <v>0</v>
      </c>
      <c r="Z62" s="76">
        <f>급여입력!Z62</f>
        <v>0</v>
      </c>
      <c r="AA62" s="76">
        <f>급여입력!AA62</f>
        <v>0</v>
      </c>
      <c r="AB62" s="76">
        <f>급여입력!AB62</f>
        <v>0</v>
      </c>
      <c r="AC62" s="76">
        <f>급여입력!AC62</f>
        <v>0</v>
      </c>
      <c r="AD62" s="76">
        <f>급여입력!AD62</f>
        <v>0</v>
      </c>
      <c r="AE62" s="76">
        <f>급여입력!AE62</f>
        <v>0</v>
      </c>
      <c r="AF62" s="76">
        <f>급여입력!AF62</f>
        <v>0</v>
      </c>
      <c r="AG62" s="76">
        <f>급여입력!AG62</f>
        <v>0</v>
      </c>
      <c r="AH62" s="76">
        <f>급여입력!AH62</f>
        <v>0</v>
      </c>
      <c r="AI62" s="76">
        <f>급여입력!AI62</f>
        <v>0</v>
      </c>
      <c r="AJ62" s="76">
        <f>급여입력!AJ62</f>
        <v>0</v>
      </c>
      <c r="AK62" s="76">
        <f>급여입력!AK62</f>
        <v>0</v>
      </c>
      <c r="AL62" s="76">
        <f>급여입력!AL62</f>
        <v>0</v>
      </c>
      <c r="AM62" s="76">
        <f>급여입력!AM62</f>
        <v>0</v>
      </c>
      <c r="AN62" s="76">
        <f>급여입력!AN62</f>
        <v>0</v>
      </c>
      <c r="AO62" s="76">
        <f>급여입력!AO62</f>
        <v>0</v>
      </c>
      <c r="AP62" s="76">
        <f>급여입력!AP62</f>
        <v>0</v>
      </c>
      <c r="AQ62" s="76">
        <f>급여입력!AQ62</f>
        <v>0</v>
      </c>
      <c r="AR62" s="76">
        <f>급여입력!AR62</f>
        <v>0</v>
      </c>
      <c r="AS62" s="76">
        <f>급여입력!AS62</f>
        <v>0</v>
      </c>
      <c r="AT62" s="76">
        <f>급여입력!AT62</f>
        <v>0</v>
      </c>
      <c r="AU62" s="76">
        <f>급여입력!AU62</f>
        <v>0</v>
      </c>
      <c r="AV62" s="76">
        <f>급여입력!AV62</f>
        <v>0</v>
      </c>
      <c r="AW62" s="76">
        <f>급여입력!AW62</f>
        <v>0</v>
      </c>
      <c r="AX62" s="76">
        <f>급여입력!AX62</f>
        <v>0</v>
      </c>
      <c r="AY62" s="76">
        <f>급여입력!AY62</f>
        <v>0</v>
      </c>
      <c r="AZ62" s="76">
        <f>급여입력!AZ62</f>
        <v>0</v>
      </c>
      <c r="BA62" s="76">
        <f>급여입력!BA62</f>
        <v>0</v>
      </c>
      <c r="BB62" s="76">
        <f>급여입력!BB62</f>
        <v>0</v>
      </c>
      <c r="BC62" s="76">
        <f>급여입력!BC62</f>
        <v>0</v>
      </c>
      <c r="BD62" s="76">
        <f>급여입력!BD62</f>
        <v>0</v>
      </c>
      <c r="BE62" s="76">
        <f>급여입력!BE62</f>
        <v>0</v>
      </c>
      <c r="BF62" s="76">
        <f>급여입력!BF62</f>
        <v>0</v>
      </c>
      <c r="BG62" s="76">
        <f>급여입력!BG62</f>
        <v>0</v>
      </c>
      <c r="BH62" s="76">
        <f>급여입력!BH62</f>
        <v>0</v>
      </c>
      <c r="BI62" s="76">
        <f>급여입력!BI62</f>
        <v>0</v>
      </c>
      <c r="BJ62" s="76">
        <f>급여입력!BJ62</f>
        <v>0</v>
      </c>
      <c r="BK62" s="76">
        <f>급여입력!BK62</f>
        <v>0</v>
      </c>
      <c r="BL62" s="76">
        <f>급여입력!BL62</f>
        <v>0</v>
      </c>
      <c r="BM62" s="76">
        <f>급여입력!BM62</f>
        <v>0</v>
      </c>
      <c r="BN62" s="76">
        <f>급여입력!BN62</f>
        <v>0</v>
      </c>
      <c r="BO62" s="76">
        <f>급여입력!BO62</f>
        <v>0</v>
      </c>
      <c r="BP62" s="77">
        <f>급여입력!BP62</f>
        <v>0</v>
      </c>
    </row>
    <row r="63" spans="2:68" ht="20.100000000000001" customHeight="1">
      <c r="B63" s="159" t="s">
        <v>97</v>
      </c>
      <c r="C63" s="160"/>
      <c r="D63" s="160"/>
      <c r="E63" s="160"/>
      <c r="F63" s="37">
        <f>급여입력!F63</f>
        <v>10500000</v>
      </c>
      <c r="G63" s="37">
        <f>급여입력!G63</f>
        <v>0</v>
      </c>
      <c r="H63" s="37">
        <f>급여입력!H63</f>
        <v>0</v>
      </c>
      <c r="I63" s="37">
        <f>급여입력!I63</f>
        <v>0</v>
      </c>
      <c r="J63" s="37">
        <f>급여입력!J63</f>
        <v>0</v>
      </c>
      <c r="K63" s="37">
        <f>급여입력!K63</f>
        <v>0</v>
      </c>
      <c r="L63" s="37">
        <f>급여입력!L63</f>
        <v>0</v>
      </c>
      <c r="M63" s="37">
        <f>급여입력!M63</f>
        <v>0</v>
      </c>
      <c r="N63" s="37">
        <f>급여입력!N63</f>
        <v>0</v>
      </c>
      <c r="O63" s="37">
        <f>급여입력!O63</f>
        <v>0</v>
      </c>
      <c r="P63" s="37">
        <f>급여입력!P63</f>
        <v>0</v>
      </c>
      <c r="Q63" s="37">
        <f>급여입력!Q63</f>
        <v>0</v>
      </c>
      <c r="R63" s="37">
        <f>급여입력!R63</f>
        <v>0</v>
      </c>
      <c r="S63" s="37">
        <f>급여입력!S63</f>
        <v>0</v>
      </c>
      <c r="T63" s="37">
        <f>급여입력!T63</f>
        <v>0</v>
      </c>
      <c r="U63" s="37">
        <f>급여입력!U63</f>
        <v>0</v>
      </c>
      <c r="V63" s="37">
        <f>급여입력!V63</f>
        <v>0</v>
      </c>
      <c r="W63" s="37">
        <f>급여입력!W63</f>
        <v>0</v>
      </c>
      <c r="X63" s="37">
        <f>급여입력!X63</f>
        <v>0</v>
      </c>
      <c r="Y63" s="37">
        <f>급여입력!Y63</f>
        <v>0</v>
      </c>
      <c r="Z63" s="37">
        <f>급여입력!Z63</f>
        <v>0</v>
      </c>
      <c r="AA63" s="37">
        <f>급여입력!AA63</f>
        <v>0</v>
      </c>
      <c r="AB63" s="37">
        <f>급여입력!AB63</f>
        <v>0</v>
      </c>
      <c r="AC63" s="37">
        <f>급여입력!AC63</f>
        <v>0</v>
      </c>
      <c r="AD63" s="37">
        <f>급여입력!AD63</f>
        <v>0</v>
      </c>
      <c r="AE63" s="37">
        <f>급여입력!AE63</f>
        <v>0</v>
      </c>
      <c r="AF63" s="37">
        <f>급여입력!AF63</f>
        <v>0</v>
      </c>
      <c r="AG63" s="37">
        <f>급여입력!AG63</f>
        <v>0</v>
      </c>
      <c r="AH63" s="37">
        <f>급여입력!AH63</f>
        <v>0</v>
      </c>
      <c r="AI63" s="37">
        <f>급여입력!AI63</f>
        <v>0</v>
      </c>
      <c r="AJ63" s="37">
        <f>급여입력!AJ63</f>
        <v>0</v>
      </c>
      <c r="AK63" s="37">
        <f>급여입력!AK63</f>
        <v>0</v>
      </c>
      <c r="AL63" s="37">
        <f>급여입력!AL63</f>
        <v>0</v>
      </c>
      <c r="AM63" s="37">
        <f>급여입력!AM63</f>
        <v>0</v>
      </c>
      <c r="AN63" s="37">
        <f>급여입력!AN63</f>
        <v>0</v>
      </c>
      <c r="AO63" s="37">
        <f>급여입력!AO63</f>
        <v>0</v>
      </c>
      <c r="AP63" s="37">
        <f>급여입력!AP63</f>
        <v>0</v>
      </c>
      <c r="AQ63" s="37">
        <f>급여입력!AQ63</f>
        <v>0</v>
      </c>
      <c r="AR63" s="37">
        <f>급여입력!AR63</f>
        <v>0</v>
      </c>
      <c r="AS63" s="37">
        <f>급여입력!AS63</f>
        <v>0</v>
      </c>
      <c r="AT63" s="37">
        <f>급여입력!AT63</f>
        <v>10500000</v>
      </c>
      <c r="AU63" s="37">
        <f>급여입력!AU63</f>
        <v>736210</v>
      </c>
      <c r="AV63" s="37">
        <f>급여입력!AV63</f>
        <v>73620</v>
      </c>
      <c r="AW63" s="37">
        <f>급여입력!AW63</f>
        <v>31500</v>
      </c>
      <c r="AX63" s="37">
        <f>급여입력!AX63</f>
        <v>468820</v>
      </c>
      <c r="AY63" s="37">
        <f>급여입력!AY63</f>
        <v>49590</v>
      </c>
      <c r="AZ63" s="37">
        <f>급여입력!AZ63</f>
        <v>377470</v>
      </c>
      <c r="BA63" s="37">
        <f>급여입력!BA63</f>
        <v>0</v>
      </c>
      <c r="BB63" s="37">
        <f>급여입력!BB63</f>
        <v>0</v>
      </c>
      <c r="BC63" s="37">
        <f>급여입력!BC63</f>
        <v>0</v>
      </c>
      <c r="BD63" s="37">
        <f>급여입력!BD63</f>
        <v>0</v>
      </c>
      <c r="BE63" s="37">
        <f>급여입력!BE63</f>
        <v>0</v>
      </c>
      <c r="BF63" s="37">
        <f>급여입력!BF63</f>
        <v>0</v>
      </c>
      <c r="BG63" s="37">
        <f>급여입력!BG63</f>
        <v>0</v>
      </c>
      <c r="BH63" s="37">
        <f>급여입력!BH63</f>
        <v>0</v>
      </c>
      <c r="BI63" s="37">
        <f>급여입력!BI63</f>
        <v>0</v>
      </c>
      <c r="BJ63" s="37">
        <f>급여입력!BJ63</f>
        <v>0</v>
      </c>
      <c r="BK63" s="37">
        <f>급여입력!BK63</f>
        <v>0</v>
      </c>
      <c r="BL63" s="37">
        <f>급여입력!BL63</f>
        <v>0</v>
      </c>
      <c r="BM63" s="37">
        <f>급여입력!BM63</f>
        <v>0</v>
      </c>
      <c r="BN63" s="37">
        <f>급여입력!BN63</f>
        <v>0</v>
      </c>
      <c r="BO63" s="37">
        <f>급여입력!BO63</f>
        <v>1737210</v>
      </c>
      <c r="BP63" s="38">
        <f>급여입력!BP63</f>
        <v>8762790</v>
      </c>
    </row>
  </sheetData>
  <sheetProtection sheet="1" objects="1" scenarios="1" selectLockedCells="1"/>
  <mergeCells count="17">
    <mergeCell ref="B6:B7"/>
    <mergeCell ref="F6:G6"/>
    <mergeCell ref="H6:I6"/>
    <mergeCell ref="F7:G7"/>
    <mergeCell ref="H7:I7"/>
    <mergeCell ref="B9:E10"/>
    <mergeCell ref="B63:E63"/>
    <mergeCell ref="AT11:AT12"/>
    <mergeCell ref="BO11:BO12"/>
    <mergeCell ref="BP11:BP12"/>
    <mergeCell ref="B11:B12"/>
    <mergeCell ref="C11:C12"/>
    <mergeCell ref="D11:D12"/>
    <mergeCell ref="E11:E12"/>
    <mergeCell ref="F11:Y11"/>
    <mergeCell ref="Z11:AS11"/>
    <mergeCell ref="AU11:BN11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67" fitToHeight="0" orientation="landscape" r:id="rId1"/>
  <headerFooter alignWithMargins="0">
    <oddFooter>&amp;C&amp;"맑은 고딕,보통"&amp;Pp / &amp;Np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tabColor rgb="FFFE8081"/>
    <pageSetUpPr fitToPage="1"/>
  </sheetPr>
  <dimension ref="B5:CA52"/>
  <sheetViews>
    <sheetView showGridLines="0" showRowColHeaders="0" showZeros="0" zoomScaleNormal="100" workbookViewId="0">
      <pane ySplit="4" topLeftCell="A5" activePane="bottomLeft" state="frozen"/>
      <selection pane="bottomLeft" activeCell="AI7" sqref="AI7"/>
    </sheetView>
  </sheetViews>
  <sheetFormatPr defaultColWidth="2.33203125" defaultRowHeight="20.100000000000001" customHeight="1"/>
  <cols>
    <col min="1" max="1" width="2.33203125" style="1"/>
    <col min="2" max="33" width="2.33203125" style="1" customWidth="1"/>
    <col min="34" max="34" width="3.77734375" style="1" customWidth="1"/>
    <col min="35" max="35" width="12.77734375" style="1" customWidth="1"/>
    <col min="36" max="77" width="2.33203125" style="1"/>
    <col min="78" max="79" width="2.88671875" style="1" hidden="1" customWidth="1"/>
    <col min="80" max="16384" width="2.33203125" style="1"/>
  </cols>
  <sheetData>
    <row r="5" spans="2:79" ht="45" customHeight="1" thickBot="1"/>
    <row r="6" spans="2:79" ht="18" customHeight="1">
      <c r="B6" s="193" t="str">
        <f>급여입력!$C$7 &amp; "년 " &amp; 급여입력!$D$7 &amp; "월 급여명세서"</f>
        <v>2026년 1월 급여명세서</v>
      </c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I6" s="31" t="s">
        <v>73</v>
      </c>
    </row>
    <row r="7" spans="2:79" ht="18" customHeight="1" thickBot="1"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I7" s="41" t="s">
        <v>287</v>
      </c>
    </row>
    <row r="8" spans="2:79" ht="18" customHeight="1">
      <c r="B8" s="195" t="s">
        <v>144</v>
      </c>
      <c r="C8" s="195"/>
      <c r="D8" s="195"/>
      <c r="E8" s="196" t="str">
        <f>AI7</f>
        <v>김○○</v>
      </c>
      <c r="F8" s="196"/>
      <c r="G8" s="196"/>
      <c r="H8" s="196"/>
      <c r="I8" s="196"/>
      <c r="J8" s="195" t="s">
        <v>145</v>
      </c>
      <c r="K8" s="195"/>
      <c r="L8" s="195"/>
      <c r="M8" s="196" t="str">
        <f>IFERROR(VLOOKUP($AI$7,급여범위,2,0),"")</f>
        <v>경리부</v>
      </c>
      <c r="N8" s="196"/>
      <c r="O8" s="196"/>
      <c r="P8" s="196"/>
      <c r="Q8" s="196"/>
      <c r="R8" s="195" t="s">
        <v>146</v>
      </c>
      <c r="S8" s="195"/>
      <c r="T8" s="195"/>
      <c r="U8" s="196" t="str">
        <f>IFERROR(VLOOKUP($AI$7,급여범위,3,0),"")</f>
        <v>사장</v>
      </c>
      <c r="V8" s="196"/>
      <c r="W8" s="196"/>
      <c r="X8" s="196"/>
      <c r="Y8" s="196"/>
      <c r="Z8" s="195" t="s">
        <v>147</v>
      </c>
      <c r="AA8" s="195"/>
      <c r="AB8" s="195"/>
      <c r="AC8" s="197">
        <f>급여입력!$E$7</f>
        <v>46063</v>
      </c>
      <c r="AD8" s="198"/>
      <c r="AE8" s="198"/>
      <c r="AF8" s="198"/>
      <c r="AG8" s="198"/>
    </row>
    <row r="9" spans="2:79" ht="18" customHeight="1">
      <c r="B9" s="190" t="s">
        <v>148</v>
      </c>
      <c r="C9" s="191"/>
      <c r="D9" s="191"/>
      <c r="E9" s="191"/>
      <c r="F9" s="191"/>
      <c r="G9" s="191"/>
      <c r="H9" s="191" t="s">
        <v>149</v>
      </c>
      <c r="I9" s="191"/>
      <c r="J9" s="191"/>
      <c r="K9" s="191"/>
      <c r="L9" s="191"/>
      <c r="M9" s="191"/>
      <c r="N9" s="191"/>
      <c r="O9" s="191"/>
      <c r="P9" s="191"/>
      <c r="Q9" s="191"/>
      <c r="R9" s="191" t="s">
        <v>150</v>
      </c>
      <c r="S9" s="191"/>
      <c r="T9" s="191"/>
      <c r="U9" s="191"/>
      <c r="V9" s="191"/>
      <c r="W9" s="191"/>
      <c r="X9" s="191" t="s">
        <v>151</v>
      </c>
      <c r="Y9" s="191"/>
      <c r="Z9" s="191"/>
      <c r="AA9" s="191"/>
      <c r="AB9" s="191"/>
      <c r="AC9" s="191"/>
      <c r="AD9" s="191"/>
      <c r="AE9" s="191"/>
      <c r="AF9" s="191"/>
      <c r="AG9" s="192"/>
    </row>
    <row r="10" spans="2:79" ht="18" customHeight="1">
      <c r="B10" s="176" t="str">
        <f ca="1">IFERROR(OFFSET(급여입력!$F$12,0,CA10-6),"")</f>
        <v>기본급</v>
      </c>
      <c r="C10" s="176"/>
      <c r="D10" s="176"/>
      <c r="E10" s="176"/>
      <c r="F10" s="176"/>
      <c r="G10" s="177"/>
      <c r="H10" s="178">
        <f t="shared" ref="H10:H49" ca="1" si="0">IFERROR(VLOOKUP($AI$7,급여범위,CA10-2,0), 0)</f>
        <v>7000000</v>
      </c>
      <c r="I10" s="179"/>
      <c r="J10" s="179"/>
      <c r="K10" s="179"/>
      <c r="L10" s="179"/>
      <c r="M10" s="179"/>
      <c r="N10" s="179"/>
      <c r="O10" s="179"/>
      <c r="P10" s="179"/>
      <c r="Q10" s="180"/>
      <c r="R10" s="189" t="str">
        <f ca="1">OFFSET(급여입력!$AU$12,0,ROW(A1)-1)</f>
        <v>근로소득세</v>
      </c>
      <c r="S10" s="176"/>
      <c r="T10" s="176"/>
      <c r="U10" s="176"/>
      <c r="V10" s="176"/>
      <c r="W10" s="177"/>
      <c r="X10" s="178">
        <f t="shared" ref="X10:X17" si="1">IFERROR(VLOOKUP($AI$7,급여범위,ROW(A45),0),0)</f>
        <v>732700</v>
      </c>
      <c r="Y10" s="179"/>
      <c r="Z10" s="179"/>
      <c r="AA10" s="179"/>
      <c r="AB10" s="179"/>
      <c r="AC10" s="179"/>
      <c r="AD10" s="179"/>
      <c r="AE10" s="179"/>
      <c r="AF10" s="179"/>
      <c r="AG10" s="179"/>
      <c r="BZ10" s="21">
        <f ca="1">IF(OFFSET(급여입력!$F$12,0,ROW(A1)-1)="","",COLUMN(OFFSET(급여입력!$F$12,0,ROW(A1)-1)))</f>
        <v>6</v>
      </c>
      <c r="CA10" s="21">
        <f ca="1">IFERROR(SMALL($BZ$10:$BZ$49,ROW(A1)),"")</f>
        <v>6</v>
      </c>
    </row>
    <row r="11" spans="2:79" ht="18" customHeight="1">
      <c r="B11" s="176" t="str">
        <f ca="1">IFERROR(OFFSET(급여입력!$F$12,0,CA11-6),"")</f>
        <v>직책수당</v>
      </c>
      <c r="C11" s="176"/>
      <c r="D11" s="176"/>
      <c r="E11" s="176"/>
      <c r="F11" s="176"/>
      <c r="G11" s="177"/>
      <c r="H11" s="178">
        <f t="shared" ca="1" si="0"/>
        <v>0</v>
      </c>
      <c r="I11" s="179"/>
      <c r="J11" s="179"/>
      <c r="K11" s="179"/>
      <c r="L11" s="179"/>
      <c r="M11" s="179"/>
      <c r="N11" s="179"/>
      <c r="O11" s="179"/>
      <c r="P11" s="179"/>
      <c r="Q11" s="180"/>
      <c r="R11" s="189" t="str">
        <f ca="1">OFFSET(급여입력!$AU$12,0,ROW(A2)-1)</f>
        <v>지방소득세</v>
      </c>
      <c r="S11" s="176"/>
      <c r="T11" s="176"/>
      <c r="U11" s="176"/>
      <c r="V11" s="176"/>
      <c r="W11" s="177"/>
      <c r="X11" s="178">
        <f t="shared" si="1"/>
        <v>73270</v>
      </c>
      <c r="Y11" s="179"/>
      <c r="Z11" s="179"/>
      <c r="AA11" s="179"/>
      <c r="AB11" s="179"/>
      <c r="AC11" s="179"/>
      <c r="AD11" s="179"/>
      <c r="AE11" s="179"/>
      <c r="AF11" s="179"/>
      <c r="AG11" s="179"/>
      <c r="BZ11" s="21">
        <f ca="1">IF(OFFSET(급여입력!$F$12,0,ROW(A2)-1)="","",COLUMN(OFFSET(급여입력!$F$12,0,ROW(A2)-1)))</f>
        <v>7</v>
      </c>
      <c r="CA11" s="21">
        <f t="shared" ref="CA11:CA49" ca="1" si="2">IFERROR(SMALL($BZ$10:$BZ$49,ROW(A2)),"")</f>
        <v>7</v>
      </c>
    </row>
    <row r="12" spans="2:79" ht="18" customHeight="1">
      <c r="B12" s="176" t="str">
        <f ca="1">IFERROR(OFFSET(급여입력!$F$12,0,CA12-6),"")</f>
        <v>연장수당</v>
      </c>
      <c r="C12" s="176"/>
      <c r="D12" s="176"/>
      <c r="E12" s="176"/>
      <c r="F12" s="176"/>
      <c r="G12" s="177"/>
      <c r="H12" s="178">
        <f t="shared" ca="1" si="0"/>
        <v>0</v>
      </c>
      <c r="I12" s="179"/>
      <c r="J12" s="179"/>
      <c r="K12" s="179"/>
      <c r="L12" s="179"/>
      <c r="M12" s="179"/>
      <c r="N12" s="179"/>
      <c r="O12" s="179"/>
      <c r="P12" s="179"/>
      <c r="Q12" s="180"/>
      <c r="R12" s="189" t="str">
        <f ca="1">OFFSET(급여입력!$AU$12,0,ROW(A3)-1)</f>
        <v>고용보험</v>
      </c>
      <c r="S12" s="176"/>
      <c r="T12" s="176"/>
      <c r="U12" s="176"/>
      <c r="V12" s="176"/>
      <c r="W12" s="177"/>
      <c r="X12" s="178" t="str">
        <f t="shared" si="1"/>
        <v/>
      </c>
      <c r="Y12" s="179"/>
      <c r="Z12" s="179"/>
      <c r="AA12" s="179"/>
      <c r="AB12" s="179"/>
      <c r="AC12" s="179"/>
      <c r="AD12" s="179"/>
      <c r="AE12" s="179"/>
      <c r="AF12" s="179"/>
      <c r="AG12" s="179"/>
      <c r="BZ12" s="21">
        <f ca="1">IF(OFFSET(급여입력!$F$12,0,ROW(A3)-1)="","",COLUMN(OFFSET(급여입력!$F$12,0,ROW(A3)-1)))</f>
        <v>8</v>
      </c>
      <c r="CA12" s="21">
        <f t="shared" ca="1" si="2"/>
        <v>8</v>
      </c>
    </row>
    <row r="13" spans="2:79" ht="18" customHeight="1">
      <c r="B13" s="176" t="str">
        <f ca="1">IFERROR(OFFSET(급여입력!$F$12,0,CA13-6),"")</f>
        <v>휴일수당</v>
      </c>
      <c r="C13" s="176"/>
      <c r="D13" s="176"/>
      <c r="E13" s="176"/>
      <c r="F13" s="176"/>
      <c r="G13" s="177"/>
      <c r="H13" s="178">
        <f t="shared" ca="1" si="0"/>
        <v>0</v>
      </c>
      <c r="I13" s="179"/>
      <c r="J13" s="179"/>
      <c r="K13" s="179"/>
      <c r="L13" s="179"/>
      <c r="M13" s="179"/>
      <c r="N13" s="179"/>
      <c r="O13" s="179"/>
      <c r="P13" s="179"/>
      <c r="Q13" s="180"/>
      <c r="R13" s="189" t="str">
        <f ca="1">OFFSET(급여입력!$AU$12,0,ROW(A4)-1)</f>
        <v>국민연금</v>
      </c>
      <c r="S13" s="176"/>
      <c r="T13" s="176"/>
      <c r="U13" s="176"/>
      <c r="V13" s="176"/>
      <c r="W13" s="177"/>
      <c r="X13" s="178">
        <f t="shared" si="1"/>
        <v>302570</v>
      </c>
      <c r="Y13" s="179"/>
      <c r="Z13" s="179"/>
      <c r="AA13" s="179"/>
      <c r="AB13" s="179"/>
      <c r="AC13" s="179"/>
      <c r="AD13" s="179"/>
      <c r="AE13" s="179"/>
      <c r="AF13" s="179"/>
      <c r="AG13" s="179"/>
      <c r="BZ13" s="21">
        <f ca="1">IF(OFFSET(급여입력!$F$12,0,ROW(A4)-1)="","",COLUMN(OFFSET(급여입력!$F$12,0,ROW(A4)-1)))</f>
        <v>9</v>
      </c>
      <c r="CA13" s="21">
        <f t="shared" ca="1" si="2"/>
        <v>9</v>
      </c>
    </row>
    <row r="14" spans="2:79" ht="18" customHeight="1">
      <c r="B14" s="176" t="str">
        <f ca="1">IFERROR(OFFSET(급여입력!$F$12,0,CA14-6),"")</f>
        <v>상여금</v>
      </c>
      <c r="C14" s="176"/>
      <c r="D14" s="176"/>
      <c r="E14" s="176"/>
      <c r="F14" s="176"/>
      <c r="G14" s="177"/>
      <c r="H14" s="178">
        <f t="shared" ca="1" si="0"/>
        <v>0</v>
      </c>
      <c r="I14" s="179"/>
      <c r="J14" s="179"/>
      <c r="K14" s="179"/>
      <c r="L14" s="179"/>
      <c r="M14" s="179"/>
      <c r="N14" s="179"/>
      <c r="O14" s="179"/>
      <c r="P14" s="179"/>
      <c r="Q14" s="180"/>
      <c r="R14" s="189" t="str">
        <f ca="1">OFFSET(급여입력!$AU$12,0,ROW(A5)-1)</f>
        <v>장기요양</v>
      </c>
      <c r="S14" s="176"/>
      <c r="T14" s="176"/>
      <c r="U14" s="176"/>
      <c r="V14" s="176"/>
      <c r="W14" s="177"/>
      <c r="X14" s="178">
        <f t="shared" si="1"/>
        <v>33060</v>
      </c>
      <c r="Y14" s="179"/>
      <c r="Z14" s="179"/>
      <c r="AA14" s="179"/>
      <c r="AB14" s="179"/>
      <c r="AC14" s="179"/>
      <c r="AD14" s="179"/>
      <c r="AE14" s="179"/>
      <c r="AF14" s="179"/>
      <c r="AG14" s="179"/>
      <c r="BZ14" s="21">
        <f ca="1">IF(OFFSET(급여입력!$F$12,0,ROW(A5)-1)="","",COLUMN(OFFSET(급여입력!$F$12,0,ROW(A5)-1)))</f>
        <v>10</v>
      </c>
      <c r="CA14" s="21">
        <f t="shared" ca="1" si="2"/>
        <v>10</v>
      </c>
    </row>
    <row r="15" spans="2:79" ht="18" customHeight="1">
      <c r="B15" s="176" t="str">
        <f ca="1">IFERROR(OFFSET(급여입력!$F$12,0,CA15-6),"")</f>
        <v>기타</v>
      </c>
      <c r="C15" s="176"/>
      <c r="D15" s="176"/>
      <c r="E15" s="176"/>
      <c r="F15" s="176"/>
      <c r="G15" s="177"/>
      <c r="H15" s="178">
        <f t="shared" ca="1" si="0"/>
        <v>0</v>
      </c>
      <c r="I15" s="179"/>
      <c r="J15" s="179"/>
      <c r="K15" s="179"/>
      <c r="L15" s="179"/>
      <c r="M15" s="179"/>
      <c r="N15" s="179"/>
      <c r="O15" s="179"/>
      <c r="P15" s="179"/>
      <c r="Q15" s="180"/>
      <c r="R15" s="189" t="str">
        <f ca="1">OFFSET(급여입력!$AU$12,0,ROW(A6)-1)</f>
        <v>건강보험</v>
      </c>
      <c r="S15" s="176"/>
      <c r="T15" s="176"/>
      <c r="U15" s="176"/>
      <c r="V15" s="176"/>
      <c r="W15" s="177"/>
      <c r="X15" s="178">
        <f t="shared" si="1"/>
        <v>251650</v>
      </c>
      <c r="Y15" s="179"/>
      <c r="Z15" s="179"/>
      <c r="AA15" s="179"/>
      <c r="AB15" s="179"/>
      <c r="AC15" s="179"/>
      <c r="AD15" s="179"/>
      <c r="AE15" s="179"/>
      <c r="AF15" s="179"/>
      <c r="AG15" s="179"/>
      <c r="BZ15" s="21">
        <f ca="1">IF(OFFSET(급여입력!$F$12,0,ROW(A6)-1)="","",COLUMN(OFFSET(급여입력!$F$12,0,ROW(A6)-1)))</f>
        <v>11</v>
      </c>
      <c r="CA15" s="21">
        <f t="shared" ca="1" si="2"/>
        <v>11</v>
      </c>
    </row>
    <row r="16" spans="2:79" ht="18" customHeight="1">
      <c r="B16" s="176" t="str">
        <f ca="1">IFERROR(OFFSET(급여입력!$F$12,0,CA16-6),"")</f>
        <v>식대</v>
      </c>
      <c r="C16" s="176"/>
      <c r="D16" s="176"/>
      <c r="E16" s="176"/>
      <c r="F16" s="176"/>
      <c r="G16" s="177"/>
      <c r="H16" s="178">
        <f t="shared" ca="1" si="0"/>
        <v>0</v>
      </c>
      <c r="I16" s="179"/>
      <c r="J16" s="179"/>
      <c r="K16" s="179"/>
      <c r="L16" s="179"/>
      <c r="M16" s="179"/>
      <c r="N16" s="179"/>
      <c r="O16" s="179"/>
      <c r="P16" s="179"/>
      <c r="Q16" s="180"/>
      <c r="R16" s="189" t="str">
        <f ca="1">OFFSET(급여입력!$AU$12,0,ROW(A7)-1)</f>
        <v>기타</v>
      </c>
      <c r="S16" s="176"/>
      <c r="T16" s="176"/>
      <c r="U16" s="176"/>
      <c r="V16" s="176"/>
      <c r="W16" s="177"/>
      <c r="X16" s="178">
        <f t="shared" si="1"/>
        <v>0</v>
      </c>
      <c r="Y16" s="179"/>
      <c r="Z16" s="179"/>
      <c r="AA16" s="179"/>
      <c r="AB16" s="179"/>
      <c r="AC16" s="179"/>
      <c r="AD16" s="179"/>
      <c r="AE16" s="179"/>
      <c r="AF16" s="179"/>
      <c r="AG16" s="179"/>
      <c r="BZ16" s="21" t="str">
        <f ca="1">IF(OFFSET(급여입력!$F$12,0,ROW(A7)-1)="","",COLUMN(OFFSET(급여입력!$F$12,0,ROW(A7)-1)))</f>
        <v/>
      </c>
      <c r="CA16" s="21">
        <f t="shared" ca="1" si="2"/>
        <v>26</v>
      </c>
    </row>
    <row r="17" spans="2:79" ht="18" customHeight="1">
      <c r="B17" s="176" t="str">
        <f ca="1">IFERROR(OFFSET(급여입력!$F$12,0,CA17-6),"")</f>
        <v>교통비</v>
      </c>
      <c r="C17" s="176"/>
      <c r="D17" s="176"/>
      <c r="E17" s="176"/>
      <c r="F17" s="176"/>
      <c r="G17" s="177"/>
      <c r="H17" s="178">
        <f t="shared" ca="1" si="0"/>
        <v>0</v>
      </c>
      <c r="I17" s="179"/>
      <c r="J17" s="179"/>
      <c r="K17" s="179"/>
      <c r="L17" s="179"/>
      <c r="M17" s="179"/>
      <c r="N17" s="179"/>
      <c r="O17" s="179"/>
      <c r="P17" s="179"/>
      <c r="Q17" s="180"/>
      <c r="R17" s="189" t="str">
        <f ca="1">OFFSET(급여입력!$AU$12,0,ROW(A8)-1)</f>
        <v>연말정산</v>
      </c>
      <c r="S17" s="176"/>
      <c r="T17" s="176"/>
      <c r="U17" s="176"/>
      <c r="V17" s="176"/>
      <c r="W17" s="177"/>
      <c r="X17" s="178">
        <f t="shared" si="1"/>
        <v>0</v>
      </c>
      <c r="Y17" s="179"/>
      <c r="Z17" s="179"/>
      <c r="AA17" s="179"/>
      <c r="AB17" s="179"/>
      <c r="AC17" s="179"/>
      <c r="AD17" s="179"/>
      <c r="AE17" s="179"/>
      <c r="AF17" s="179"/>
      <c r="AG17" s="179"/>
      <c r="BZ17" s="21" t="str">
        <f ca="1">IF(OFFSET(급여입력!$F$12,0,ROW(A8)-1)="","",COLUMN(OFFSET(급여입력!$F$12,0,ROW(A8)-1)))</f>
        <v/>
      </c>
      <c r="CA17" s="21">
        <f t="shared" ca="1" si="2"/>
        <v>27</v>
      </c>
    </row>
    <row r="18" spans="2:79" ht="18" customHeight="1">
      <c r="B18" s="176" t="str">
        <f ca="1">IFERROR(OFFSET(급여입력!$F$12,0,CA18-6),"")</f>
        <v>복지후생</v>
      </c>
      <c r="C18" s="176"/>
      <c r="D18" s="176"/>
      <c r="E18" s="176"/>
      <c r="F18" s="176"/>
      <c r="G18" s="177"/>
      <c r="H18" s="178">
        <f t="shared" ca="1" si="0"/>
        <v>0</v>
      </c>
      <c r="I18" s="179"/>
      <c r="J18" s="179"/>
      <c r="K18" s="179"/>
      <c r="L18" s="179"/>
      <c r="M18" s="179"/>
      <c r="N18" s="179"/>
      <c r="O18" s="179"/>
      <c r="P18" s="179"/>
      <c r="Q18" s="180"/>
      <c r="R18" s="189">
        <f ca="1">OFFSET(급여입력!$AU$12,0,ROW(A9)-1)</f>
        <v>0</v>
      </c>
      <c r="S18" s="176"/>
      <c r="T18" s="176"/>
      <c r="U18" s="176"/>
      <c r="V18" s="176"/>
      <c r="W18" s="177"/>
      <c r="X18" s="178">
        <f t="shared" ref="X18:X29" si="3">IFERROR(VLOOKUP($AI$7,급여범위,ROW(A53),0),0)</f>
        <v>0</v>
      </c>
      <c r="Y18" s="179"/>
      <c r="Z18" s="179"/>
      <c r="AA18" s="179"/>
      <c r="AB18" s="179"/>
      <c r="AC18" s="179"/>
      <c r="AD18" s="179"/>
      <c r="AE18" s="179"/>
      <c r="AF18" s="179"/>
      <c r="AG18" s="179"/>
      <c r="BZ18" s="21" t="str">
        <f ca="1">IF(OFFSET(급여입력!$F$12,0,ROW(A9)-1)="","",COLUMN(OFFSET(급여입력!$F$12,0,ROW(A9)-1)))</f>
        <v/>
      </c>
      <c r="CA18" s="21">
        <f t="shared" ca="1" si="2"/>
        <v>28</v>
      </c>
    </row>
    <row r="19" spans="2:79" ht="18" customHeight="1">
      <c r="B19" s="176" t="str">
        <f ca="1">IFERROR(OFFSET(급여입력!$F$12,0,CA19-6),"")</f>
        <v>기타</v>
      </c>
      <c r="C19" s="176"/>
      <c r="D19" s="176"/>
      <c r="E19" s="176"/>
      <c r="F19" s="176"/>
      <c r="G19" s="177"/>
      <c r="H19" s="178">
        <f t="shared" ca="1" si="0"/>
        <v>0</v>
      </c>
      <c r="I19" s="179"/>
      <c r="J19" s="179"/>
      <c r="K19" s="179"/>
      <c r="L19" s="179"/>
      <c r="M19" s="179"/>
      <c r="N19" s="179"/>
      <c r="O19" s="179"/>
      <c r="P19" s="179"/>
      <c r="Q19" s="180"/>
      <c r="R19" s="189">
        <f ca="1">OFFSET(급여입력!$AU$12,0,ROW(A10)-1)</f>
        <v>0</v>
      </c>
      <c r="S19" s="176"/>
      <c r="T19" s="176"/>
      <c r="U19" s="176"/>
      <c r="V19" s="176"/>
      <c r="W19" s="177"/>
      <c r="X19" s="178">
        <f t="shared" si="3"/>
        <v>0</v>
      </c>
      <c r="Y19" s="179"/>
      <c r="Z19" s="179"/>
      <c r="AA19" s="179"/>
      <c r="AB19" s="179"/>
      <c r="AC19" s="179"/>
      <c r="AD19" s="179"/>
      <c r="AE19" s="179"/>
      <c r="AF19" s="179"/>
      <c r="AG19" s="179"/>
      <c r="BZ19" s="21" t="str">
        <f ca="1">IF(OFFSET(급여입력!$F$12,0,ROW(A10)-1)="","",COLUMN(OFFSET(급여입력!$F$12,0,ROW(A10)-1)))</f>
        <v/>
      </c>
      <c r="CA19" s="21">
        <f t="shared" ca="1" si="2"/>
        <v>29</v>
      </c>
    </row>
    <row r="20" spans="2:79" ht="18" hidden="1" customHeight="1">
      <c r="B20" s="176" t="str">
        <f ca="1">IFERROR(OFFSET(급여입력!$F$12,0,CA20-6),"")</f>
        <v/>
      </c>
      <c r="C20" s="176"/>
      <c r="D20" s="176"/>
      <c r="E20" s="176"/>
      <c r="F20" s="176"/>
      <c r="G20" s="177"/>
      <c r="H20" s="178">
        <f t="shared" ca="1" si="0"/>
        <v>0</v>
      </c>
      <c r="I20" s="179"/>
      <c r="J20" s="179"/>
      <c r="K20" s="179"/>
      <c r="L20" s="179"/>
      <c r="M20" s="179"/>
      <c r="N20" s="179"/>
      <c r="O20" s="179"/>
      <c r="P20" s="179"/>
      <c r="Q20" s="180"/>
      <c r="R20" s="189">
        <f ca="1">OFFSET(급여입력!$AU$12,0,ROW(A11)-1)</f>
        <v>0</v>
      </c>
      <c r="S20" s="176"/>
      <c r="T20" s="176"/>
      <c r="U20" s="176"/>
      <c r="V20" s="176"/>
      <c r="W20" s="177"/>
      <c r="X20" s="178">
        <f t="shared" si="3"/>
        <v>0</v>
      </c>
      <c r="Y20" s="179"/>
      <c r="Z20" s="179"/>
      <c r="AA20" s="179"/>
      <c r="AB20" s="179"/>
      <c r="AC20" s="179"/>
      <c r="AD20" s="179"/>
      <c r="AE20" s="179"/>
      <c r="AF20" s="179"/>
      <c r="AG20" s="179"/>
      <c r="BZ20" s="21" t="str">
        <f ca="1">IF(OFFSET(급여입력!$F$12,0,ROW(A11)-1)="","",COLUMN(OFFSET(급여입력!$F$12,0,ROW(A11)-1)))</f>
        <v/>
      </c>
      <c r="CA20" s="21" t="str">
        <f t="shared" ca="1" si="2"/>
        <v/>
      </c>
    </row>
    <row r="21" spans="2:79" ht="18" hidden="1" customHeight="1">
      <c r="B21" s="176" t="str">
        <f ca="1">IFERROR(OFFSET(급여입력!$F$12,0,CA21-6),"")</f>
        <v/>
      </c>
      <c r="C21" s="176"/>
      <c r="D21" s="176"/>
      <c r="E21" s="176"/>
      <c r="F21" s="176"/>
      <c r="G21" s="177"/>
      <c r="H21" s="178">
        <f t="shared" ca="1" si="0"/>
        <v>0</v>
      </c>
      <c r="I21" s="179"/>
      <c r="J21" s="179"/>
      <c r="K21" s="179"/>
      <c r="L21" s="179"/>
      <c r="M21" s="179"/>
      <c r="N21" s="179"/>
      <c r="O21" s="179"/>
      <c r="P21" s="179"/>
      <c r="Q21" s="180"/>
      <c r="R21" s="189">
        <f ca="1">OFFSET(급여입력!$AU$12,0,ROW(A12)-1)</f>
        <v>0</v>
      </c>
      <c r="S21" s="176"/>
      <c r="T21" s="176"/>
      <c r="U21" s="176"/>
      <c r="V21" s="176"/>
      <c r="W21" s="177"/>
      <c r="X21" s="178">
        <f t="shared" si="3"/>
        <v>0</v>
      </c>
      <c r="Y21" s="179"/>
      <c r="Z21" s="179"/>
      <c r="AA21" s="179"/>
      <c r="AB21" s="179"/>
      <c r="AC21" s="179"/>
      <c r="AD21" s="179"/>
      <c r="AE21" s="179"/>
      <c r="AF21" s="179"/>
      <c r="AG21" s="179"/>
      <c r="BZ21" s="21" t="str">
        <f ca="1">IF(OFFSET(급여입력!$F$12,0,ROW(A12)-1)="","",COLUMN(OFFSET(급여입력!$F$12,0,ROW(A12)-1)))</f>
        <v/>
      </c>
      <c r="CA21" s="21" t="str">
        <f t="shared" ca="1" si="2"/>
        <v/>
      </c>
    </row>
    <row r="22" spans="2:79" ht="18" hidden="1" customHeight="1">
      <c r="B22" s="176" t="str">
        <f ca="1">IFERROR(OFFSET(급여입력!$F$12,0,CA22-6),"")</f>
        <v/>
      </c>
      <c r="C22" s="176"/>
      <c r="D22" s="176"/>
      <c r="E22" s="176"/>
      <c r="F22" s="176"/>
      <c r="G22" s="177"/>
      <c r="H22" s="178">
        <f t="shared" ca="1" si="0"/>
        <v>0</v>
      </c>
      <c r="I22" s="179"/>
      <c r="J22" s="179"/>
      <c r="K22" s="179"/>
      <c r="L22" s="179"/>
      <c r="M22" s="179"/>
      <c r="N22" s="179"/>
      <c r="O22" s="179"/>
      <c r="P22" s="179"/>
      <c r="Q22" s="180"/>
      <c r="R22" s="189">
        <f ca="1">OFFSET(급여입력!$AU$12,0,ROW(A13)-1)</f>
        <v>0</v>
      </c>
      <c r="S22" s="176"/>
      <c r="T22" s="176"/>
      <c r="U22" s="176"/>
      <c r="V22" s="176"/>
      <c r="W22" s="177"/>
      <c r="X22" s="178">
        <f t="shared" si="3"/>
        <v>0</v>
      </c>
      <c r="Y22" s="179"/>
      <c r="Z22" s="179"/>
      <c r="AA22" s="179"/>
      <c r="AB22" s="179"/>
      <c r="AC22" s="179"/>
      <c r="AD22" s="179"/>
      <c r="AE22" s="179"/>
      <c r="AF22" s="179"/>
      <c r="AG22" s="179"/>
      <c r="BZ22" s="21" t="str">
        <f ca="1">IF(OFFSET(급여입력!$F$12,0,ROW(A13)-1)="","",COLUMN(OFFSET(급여입력!$F$12,0,ROW(A13)-1)))</f>
        <v/>
      </c>
      <c r="CA22" s="21" t="str">
        <f t="shared" ca="1" si="2"/>
        <v/>
      </c>
    </row>
    <row r="23" spans="2:79" ht="18" hidden="1" customHeight="1">
      <c r="B23" s="176" t="str">
        <f ca="1">IFERROR(OFFSET(급여입력!$F$12,0,CA23-6),"")</f>
        <v/>
      </c>
      <c r="C23" s="176"/>
      <c r="D23" s="176"/>
      <c r="E23" s="176"/>
      <c r="F23" s="176"/>
      <c r="G23" s="177"/>
      <c r="H23" s="178">
        <f t="shared" ca="1" si="0"/>
        <v>0</v>
      </c>
      <c r="I23" s="179"/>
      <c r="J23" s="179"/>
      <c r="K23" s="179"/>
      <c r="L23" s="179"/>
      <c r="M23" s="179"/>
      <c r="N23" s="179"/>
      <c r="O23" s="179"/>
      <c r="P23" s="179"/>
      <c r="Q23" s="180"/>
      <c r="R23" s="189">
        <f ca="1">OFFSET(급여입력!$AU$12,0,ROW(A14)-1)</f>
        <v>0</v>
      </c>
      <c r="S23" s="176"/>
      <c r="T23" s="176"/>
      <c r="U23" s="176"/>
      <c r="V23" s="176"/>
      <c r="W23" s="177"/>
      <c r="X23" s="178">
        <f t="shared" si="3"/>
        <v>0</v>
      </c>
      <c r="Y23" s="179"/>
      <c r="Z23" s="179"/>
      <c r="AA23" s="179"/>
      <c r="AB23" s="179"/>
      <c r="AC23" s="179"/>
      <c r="AD23" s="179"/>
      <c r="AE23" s="179"/>
      <c r="AF23" s="179"/>
      <c r="AG23" s="179"/>
      <c r="BZ23" s="21" t="str">
        <f ca="1">IF(OFFSET(급여입력!$F$12,0,ROW(A14)-1)="","",COLUMN(OFFSET(급여입력!$F$12,0,ROW(A14)-1)))</f>
        <v/>
      </c>
      <c r="CA23" s="21" t="str">
        <f t="shared" ca="1" si="2"/>
        <v/>
      </c>
    </row>
    <row r="24" spans="2:79" ht="18" hidden="1" customHeight="1">
      <c r="B24" s="176" t="str">
        <f ca="1">IFERROR(OFFSET(급여입력!$F$12,0,CA24-6),"")</f>
        <v/>
      </c>
      <c r="C24" s="176"/>
      <c r="D24" s="176"/>
      <c r="E24" s="176"/>
      <c r="F24" s="176"/>
      <c r="G24" s="177"/>
      <c r="H24" s="178">
        <f t="shared" ca="1" si="0"/>
        <v>0</v>
      </c>
      <c r="I24" s="179"/>
      <c r="J24" s="179"/>
      <c r="K24" s="179"/>
      <c r="L24" s="179"/>
      <c r="M24" s="179"/>
      <c r="N24" s="179"/>
      <c r="O24" s="179"/>
      <c r="P24" s="179"/>
      <c r="Q24" s="180"/>
      <c r="R24" s="189">
        <f ca="1">OFFSET(급여입력!$AU$12,0,ROW(A15)-1)</f>
        <v>0</v>
      </c>
      <c r="S24" s="176"/>
      <c r="T24" s="176"/>
      <c r="U24" s="176"/>
      <c r="V24" s="176"/>
      <c r="W24" s="177"/>
      <c r="X24" s="178">
        <f t="shared" si="3"/>
        <v>0</v>
      </c>
      <c r="Y24" s="179"/>
      <c r="Z24" s="179"/>
      <c r="AA24" s="179"/>
      <c r="AB24" s="179"/>
      <c r="AC24" s="179"/>
      <c r="AD24" s="179"/>
      <c r="AE24" s="179"/>
      <c r="AF24" s="179"/>
      <c r="AG24" s="179"/>
      <c r="BZ24" s="21" t="str">
        <f ca="1">IF(OFFSET(급여입력!$F$12,0,ROW(A15)-1)="","",COLUMN(OFFSET(급여입력!$F$12,0,ROW(A15)-1)))</f>
        <v/>
      </c>
      <c r="CA24" s="21" t="str">
        <f t="shared" ca="1" si="2"/>
        <v/>
      </c>
    </row>
    <row r="25" spans="2:79" ht="18" hidden="1" customHeight="1">
      <c r="B25" s="176" t="str">
        <f ca="1">IFERROR(OFFSET(급여입력!$F$12,0,CA25-6),"")</f>
        <v/>
      </c>
      <c r="C25" s="176"/>
      <c r="D25" s="176"/>
      <c r="E25" s="176"/>
      <c r="F25" s="176"/>
      <c r="G25" s="177"/>
      <c r="H25" s="178">
        <f t="shared" ca="1" si="0"/>
        <v>0</v>
      </c>
      <c r="I25" s="179"/>
      <c r="J25" s="179"/>
      <c r="K25" s="179"/>
      <c r="L25" s="179"/>
      <c r="M25" s="179"/>
      <c r="N25" s="179"/>
      <c r="O25" s="179"/>
      <c r="P25" s="179"/>
      <c r="Q25" s="180"/>
      <c r="R25" s="189">
        <f ca="1">OFFSET(급여입력!$AU$12,0,ROW(A16)-1)</f>
        <v>0</v>
      </c>
      <c r="S25" s="176"/>
      <c r="T25" s="176"/>
      <c r="U25" s="176"/>
      <c r="V25" s="176"/>
      <c r="W25" s="177"/>
      <c r="X25" s="178">
        <f t="shared" si="3"/>
        <v>0</v>
      </c>
      <c r="Y25" s="179"/>
      <c r="Z25" s="179"/>
      <c r="AA25" s="179"/>
      <c r="AB25" s="179"/>
      <c r="AC25" s="179"/>
      <c r="AD25" s="179"/>
      <c r="AE25" s="179"/>
      <c r="AF25" s="179"/>
      <c r="AG25" s="179"/>
      <c r="BZ25" s="21" t="str">
        <f ca="1">IF(OFFSET(급여입력!$F$12,0,ROW(A16)-1)="","",COLUMN(OFFSET(급여입력!$F$12,0,ROW(A16)-1)))</f>
        <v/>
      </c>
      <c r="CA25" s="21" t="str">
        <f t="shared" ca="1" si="2"/>
        <v/>
      </c>
    </row>
    <row r="26" spans="2:79" ht="18" hidden="1" customHeight="1">
      <c r="B26" s="176" t="str">
        <f ca="1">IFERROR(OFFSET(급여입력!$F$12,0,CA26-6),"")</f>
        <v/>
      </c>
      <c r="C26" s="176"/>
      <c r="D26" s="176"/>
      <c r="E26" s="176"/>
      <c r="F26" s="176"/>
      <c r="G26" s="177"/>
      <c r="H26" s="178">
        <f t="shared" ca="1" si="0"/>
        <v>0</v>
      </c>
      <c r="I26" s="179"/>
      <c r="J26" s="179"/>
      <c r="K26" s="179"/>
      <c r="L26" s="179"/>
      <c r="M26" s="179"/>
      <c r="N26" s="179"/>
      <c r="O26" s="179"/>
      <c r="P26" s="179"/>
      <c r="Q26" s="180"/>
      <c r="R26" s="189">
        <f ca="1">OFFSET(급여입력!$AU$12,0,ROW(A17)-1)</f>
        <v>0</v>
      </c>
      <c r="S26" s="176"/>
      <c r="T26" s="176"/>
      <c r="U26" s="176"/>
      <c r="V26" s="176"/>
      <c r="W26" s="177"/>
      <c r="X26" s="178">
        <f t="shared" si="3"/>
        <v>0</v>
      </c>
      <c r="Y26" s="179"/>
      <c r="Z26" s="179"/>
      <c r="AA26" s="179"/>
      <c r="AB26" s="179"/>
      <c r="AC26" s="179"/>
      <c r="AD26" s="179"/>
      <c r="AE26" s="179"/>
      <c r="AF26" s="179"/>
      <c r="AG26" s="179"/>
      <c r="BZ26" s="21" t="str">
        <f ca="1">IF(OFFSET(급여입력!$F$12,0,ROW(A17)-1)="","",COLUMN(OFFSET(급여입력!$F$12,0,ROW(A17)-1)))</f>
        <v/>
      </c>
      <c r="CA26" s="21" t="str">
        <f t="shared" ca="1" si="2"/>
        <v/>
      </c>
    </row>
    <row r="27" spans="2:79" ht="18" hidden="1" customHeight="1">
      <c r="B27" s="176" t="str">
        <f ca="1">IFERROR(OFFSET(급여입력!$F$12,0,CA27-6),"")</f>
        <v/>
      </c>
      <c r="C27" s="176"/>
      <c r="D27" s="176"/>
      <c r="E27" s="176"/>
      <c r="F27" s="176"/>
      <c r="G27" s="177"/>
      <c r="H27" s="178">
        <f t="shared" ca="1" si="0"/>
        <v>0</v>
      </c>
      <c r="I27" s="179"/>
      <c r="J27" s="179"/>
      <c r="K27" s="179"/>
      <c r="L27" s="179"/>
      <c r="M27" s="179"/>
      <c r="N27" s="179"/>
      <c r="O27" s="179"/>
      <c r="P27" s="179"/>
      <c r="Q27" s="180"/>
      <c r="R27" s="189">
        <f ca="1">OFFSET(급여입력!$AU$12,0,ROW(A18)-1)</f>
        <v>0</v>
      </c>
      <c r="S27" s="176"/>
      <c r="T27" s="176"/>
      <c r="U27" s="176"/>
      <c r="V27" s="176"/>
      <c r="W27" s="177"/>
      <c r="X27" s="178">
        <f t="shared" si="3"/>
        <v>0</v>
      </c>
      <c r="Y27" s="179"/>
      <c r="Z27" s="179"/>
      <c r="AA27" s="179"/>
      <c r="AB27" s="179"/>
      <c r="AC27" s="179"/>
      <c r="AD27" s="179"/>
      <c r="AE27" s="179"/>
      <c r="AF27" s="179"/>
      <c r="AG27" s="179"/>
      <c r="BZ27" s="21" t="str">
        <f ca="1">IF(OFFSET(급여입력!$F$12,0,ROW(A18)-1)="","",COLUMN(OFFSET(급여입력!$F$12,0,ROW(A18)-1)))</f>
        <v/>
      </c>
      <c r="CA27" s="21" t="str">
        <f t="shared" ca="1" si="2"/>
        <v/>
      </c>
    </row>
    <row r="28" spans="2:79" ht="18" hidden="1" customHeight="1">
      <c r="B28" s="176" t="str">
        <f ca="1">IFERROR(OFFSET(급여입력!$F$12,0,CA28-6),"")</f>
        <v/>
      </c>
      <c r="C28" s="176"/>
      <c r="D28" s="176"/>
      <c r="E28" s="176"/>
      <c r="F28" s="176"/>
      <c r="G28" s="177"/>
      <c r="H28" s="178">
        <f t="shared" ca="1" si="0"/>
        <v>0</v>
      </c>
      <c r="I28" s="179"/>
      <c r="J28" s="179"/>
      <c r="K28" s="179"/>
      <c r="L28" s="179"/>
      <c r="M28" s="179"/>
      <c r="N28" s="179"/>
      <c r="O28" s="179"/>
      <c r="P28" s="179"/>
      <c r="Q28" s="180"/>
      <c r="R28" s="189">
        <f ca="1">OFFSET(급여입력!$AU$12,0,ROW(A19)-1)</f>
        <v>0</v>
      </c>
      <c r="S28" s="176"/>
      <c r="T28" s="176"/>
      <c r="U28" s="176"/>
      <c r="V28" s="176"/>
      <c r="W28" s="177"/>
      <c r="X28" s="178">
        <f t="shared" si="3"/>
        <v>0</v>
      </c>
      <c r="Y28" s="179"/>
      <c r="Z28" s="179"/>
      <c r="AA28" s="179"/>
      <c r="AB28" s="179"/>
      <c r="AC28" s="179"/>
      <c r="AD28" s="179"/>
      <c r="AE28" s="179"/>
      <c r="AF28" s="179"/>
      <c r="AG28" s="179"/>
      <c r="BZ28" s="21" t="str">
        <f ca="1">IF(OFFSET(급여입력!$F$12,0,ROW(A19)-1)="","",COLUMN(OFFSET(급여입력!$F$12,0,ROW(A19)-1)))</f>
        <v/>
      </c>
      <c r="CA28" s="21" t="str">
        <f t="shared" ca="1" si="2"/>
        <v/>
      </c>
    </row>
    <row r="29" spans="2:79" ht="18" hidden="1" customHeight="1">
      <c r="B29" s="176" t="str">
        <f ca="1">IFERROR(OFFSET(급여입력!$F$12,0,CA29-6),"")</f>
        <v/>
      </c>
      <c r="C29" s="176"/>
      <c r="D29" s="176"/>
      <c r="E29" s="176"/>
      <c r="F29" s="176"/>
      <c r="G29" s="177"/>
      <c r="H29" s="178">
        <f t="shared" ca="1" si="0"/>
        <v>0</v>
      </c>
      <c r="I29" s="179"/>
      <c r="J29" s="179"/>
      <c r="K29" s="179"/>
      <c r="L29" s="179"/>
      <c r="M29" s="179"/>
      <c r="N29" s="179"/>
      <c r="O29" s="179"/>
      <c r="P29" s="179"/>
      <c r="Q29" s="180"/>
      <c r="R29" s="189">
        <f ca="1">OFFSET(급여입력!$AU$12,0,ROW(A20)-1)</f>
        <v>0</v>
      </c>
      <c r="S29" s="176"/>
      <c r="T29" s="176"/>
      <c r="U29" s="176"/>
      <c r="V29" s="176"/>
      <c r="W29" s="177"/>
      <c r="X29" s="178">
        <f t="shared" si="3"/>
        <v>0</v>
      </c>
      <c r="Y29" s="179"/>
      <c r="Z29" s="179"/>
      <c r="AA29" s="179"/>
      <c r="AB29" s="179"/>
      <c r="AC29" s="179"/>
      <c r="AD29" s="179"/>
      <c r="AE29" s="179"/>
      <c r="AF29" s="179"/>
      <c r="AG29" s="179"/>
      <c r="BZ29" s="21" t="str">
        <f ca="1">IF(OFFSET(급여입력!$F$12,0,ROW(A20)-1)="","",COLUMN(OFFSET(급여입력!$F$12,0,ROW(A20)-1)))</f>
        <v/>
      </c>
      <c r="CA29" s="21" t="str">
        <f t="shared" ca="1" si="2"/>
        <v/>
      </c>
    </row>
    <row r="30" spans="2:79" ht="18" hidden="1" customHeight="1">
      <c r="B30" s="176" t="str">
        <f ca="1">IFERROR(OFFSET(급여입력!$F$12,0,CA30-6),"")</f>
        <v/>
      </c>
      <c r="C30" s="176"/>
      <c r="D30" s="176"/>
      <c r="E30" s="176"/>
      <c r="F30" s="176"/>
      <c r="G30" s="177"/>
      <c r="H30" s="178">
        <f t="shared" ca="1" si="0"/>
        <v>0</v>
      </c>
      <c r="I30" s="179"/>
      <c r="J30" s="179"/>
      <c r="K30" s="179"/>
      <c r="L30" s="179"/>
      <c r="M30" s="179"/>
      <c r="N30" s="179"/>
      <c r="O30" s="179"/>
      <c r="P30" s="179"/>
      <c r="Q30" s="180"/>
      <c r="R30" s="189"/>
      <c r="S30" s="176"/>
      <c r="T30" s="176"/>
      <c r="U30" s="176"/>
      <c r="V30" s="176"/>
      <c r="W30" s="177"/>
      <c r="X30" s="178"/>
      <c r="Y30" s="179"/>
      <c r="Z30" s="179"/>
      <c r="AA30" s="179"/>
      <c r="AB30" s="179"/>
      <c r="AC30" s="179"/>
      <c r="AD30" s="179"/>
      <c r="AE30" s="179"/>
      <c r="AF30" s="179"/>
      <c r="AG30" s="179"/>
      <c r="BZ30" s="21">
        <f ca="1">IF(OFFSET(급여입력!$F$12,0,ROW(A21)-1)="","",COLUMN(OFFSET(급여입력!$F$12,0,ROW(A21)-1)))</f>
        <v>26</v>
      </c>
      <c r="CA30" s="21" t="str">
        <f t="shared" ca="1" si="2"/>
        <v/>
      </c>
    </row>
    <row r="31" spans="2:79" ht="18" hidden="1" customHeight="1">
      <c r="B31" s="176" t="str">
        <f ca="1">IFERROR(OFFSET(급여입력!$F$12,0,CA31-6),"")</f>
        <v/>
      </c>
      <c r="C31" s="176"/>
      <c r="D31" s="176"/>
      <c r="E31" s="176"/>
      <c r="F31" s="176"/>
      <c r="G31" s="177"/>
      <c r="H31" s="178">
        <f t="shared" ca="1" si="0"/>
        <v>0</v>
      </c>
      <c r="I31" s="179"/>
      <c r="J31" s="179"/>
      <c r="K31" s="179"/>
      <c r="L31" s="179"/>
      <c r="M31" s="179"/>
      <c r="N31" s="179"/>
      <c r="O31" s="179"/>
      <c r="P31" s="179"/>
      <c r="Q31" s="180"/>
      <c r="R31" s="189"/>
      <c r="S31" s="176"/>
      <c r="T31" s="176"/>
      <c r="U31" s="176"/>
      <c r="V31" s="176"/>
      <c r="W31" s="177"/>
      <c r="X31" s="178"/>
      <c r="Y31" s="179"/>
      <c r="Z31" s="179"/>
      <c r="AA31" s="179"/>
      <c r="AB31" s="179"/>
      <c r="AC31" s="179"/>
      <c r="AD31" s="179"/>
      <c r="AE31" s="179"/>
      <c r="AF31" s="179"/>
      <c r="AG31" s="179"/>
      <c r="BZ31" s="21">
        <f ca="1">IF(OFFSET(급여입력!$F$12,0,ROW(A22)-1)="","",COLUMN(OFFSET(급여입력!$F$12,0,ROW(A22)-1)))</f>
        <v>27</v>
      </c>
      <c r="CA31" s="21" t="str">
        <f t="shared" ca="1" si="2"/>
        <v/>
      </c>
    </row>
    <row r="32" spans="2:79" ht="18" hidden="1" customHeight="1">
      <c r="B32" s="176" t="str">
        <f ca="1">IFERROR(OFFSET(급여입력!$F$12,0,CA32-6),"")</f>
        <v/>
      </c>
      <c r="C32" s="176"/>
      <c r="D32" s="176"/>
      <c r="E32" s="176"/>
      <c r="F32" s="176"/>
      <c r="G32" s="177"/>
      <c r="H32" s="178">
        <f t="shared" ca="1" si="0"/>
        <v>0</v>
      </c>
      <c r="I32" s="179"/>
      <c r="J32" s="179"/>
      <c r="K32" s="179"/>
      <c r="L32" s="179"/>
      <c r="M32" s="179"/>
      <c r="N32" s="179"/>
      <c r="O32" s="179"/>
      <c r="P32" s="179"/>
      <c r="Q32" s="180"/>
      <c r="R32" s="189"/>
      <c r="S32" s="176"/>
      <c r="T32" s="176"/>
      <c r="U32" s="176"/>
      <c r="V32" s="176"/>
      <c r="W32" s="177"/>
      <c r="X32" s="178"/>
      <c r="Y32" s="179"/>
      <c r="Z32" s="179"/>
      <c r="AA32" s="179"/>
      <c r="AB32" s="179"/>
      <c r="AC32" s="179"/>
      <c r="AD32" s="179"/>
      <c r="AE32" s="179"/>
      <c r="AF32" s="179"/>
      <c r="AG32" s="179"/>
      <c r="BZ32" s="21">
        <f ca="1">IF(OFFSET(급여입력!$F$12,0,ROW(A23)-1)="","",COLUMN(OFFSET(급여입력!$F$12,0,ROW(A23)-1)))</f>
        <v>28</v>
      </c>
      <c r="CA32" s="21" t="str">
        <f t="shared" ca="1" si="2"/>
        <v/>
      </c>
    </row>
    <row r="33" spans="2:79" ht="18" hidden="1" customHeight="1">
      <c r="B33" s="176" t="str">
        <f ca="1">IFERROR(OFFSET(급여입력!$F$12,0,CA33-6),"")</f>
        <v/>
      </c>
      <c r="C33" s="176"/>
      <c r="D33" s="176"/>
      <c r="E33" s="176"/>
      <c r="F33" s="176"/>
      <c r="G33" s="177"/>
      <c r="H33" s="178">
        <f t="shared" ca="1" si="0"/>
        <v>0</v>
      </c>
      <c r="I33" s="179"/>
      <c r="J33" s="179"/>
      <c r="K33" s="179"/>
      <c r="L33" s="179"/>
      <c r="M33" s="179"/>
      <c r="N33" s="179"/>
      <c r="O33" s="179"/>
      <c r="P33" s="179"/>
      <c r="Q33" s="180"/>
      <c r="R33" s="189"/>
      <c r="S33" s="176"/>
      <c r="T33" s="176"/>
      <c r="U33" s="176"/>
      <c r="V33" s="176"/>
      <c r="W33" s="177"/>
      <c r="X33" s="178"/>
      <c r="Y33" s="179"/>
      <c r="Z33" s="179"/>
      <c r="AA33" s="179"/>
      <c r="AB33" s="179"/>
      <c r="AC33" s="179"/>
      <c r="AD33" s="179"/>
      <c r="AE33" s="179"/>
      <c r="AF33" s="179"/>
      <c r="AG33" s="179"/>
      <c r="BZ33" s="21">
        <f ca="1">IF(OFFSET(급여입력!$F$12,0,ROW(A24)-1)="","",COLUMN(OFFSET(급여입력!$F$12,0,ROW(A24)-1)))</f>
        <v>29</v>
      </c>
      <c r="CA33" s="21" t="str">
        <f t="shared" ca="1" si="2"/>
        <v/>
      </c>
    </row>
    <row r="34" spans="2:79" ht="18" hidden="1" customHeight="1">
      <c r="B34" s="176" t="str">
        <f ca="1">IFERROR(OFFSET(급여입력!$F$12,0,CA34-6),"")</f>
        <v/>
      </c>
      <c r="C34" s="176"/>
      <c r="D34" s="176"/>
      <c r="E34" s="176"/>
      <c r="F34" s="176"/>
      <c r="G34" s="177"/>
      <c r="H34" s="178">
        <f t="shared" ca="1" si="0"/>
        <v>0</v>
      </c>
      <c r="I34" s="179"/>
      <c r="J34" s="179"/>
      <c r="K34" s="179"/>
      <c r="L34" s="179"/>
      <c r="M34" s="179"/>
      <c r="N34" s="179"/>
      <c r="O34" s="179"/>
      <c r="P34" s="179"/>
      <c r="Q34" s="180"/>
      <c r="R34" s="189"/>
      <c r="S34" s="176"/>
      <c r="T34" s="176"/>
      <c r="U34" s="176"/>
      <c r="V34" s="176"/>
      <c r="W34" s="177"/>
      <c r="X34" s="178"/>
      <c r="Y34" s="179"/>
      <c r="Z34" s="179"/>
      <c r="AA34" s="179"/>
      <c r="AB34" s="179"/>
      <c r="AC34" s="179"/>
      <c r="AD34" s="179"/>
      <c r="AE34" s="179"/>
      <c r="AF34" s="179"/>
      <c r="AG34" s="179"/>
      <c r="BZ34" s="21" t="str">
        <f ca="1">IF(OFFSET(급여입력!$F$12,0,ROW(A25)-1)="","",COLUMN(OFFSET(급여입력!$F$12,0,ROW(A25)-1)))</f>
        <v/>
      </c>
      <c r="CA34" s="21" t="str">
        <f t="shared" ca="1" si="2"/>
        <v/>
      </c>
    </row>
    <row r="35" spans="2:79" ht="18" hidden="1" customHeight="1">
      <c r="B35" s="176" t="str">
        <f ca="1">IFERROR(OFFSET(급여입력!$F$12,0,CA35-6),"")</f>
        <v/>
      </c>
      <c r="C35" s="176"/>
      <c r="D35" s="176"/>
      <c r="E35" s="176"/>
      <c r="F35" s="176"/>
      <c r="G35" s="177"/>
      <c r="H35" s="178">
        <f t="shared" ca="1" si="0"/>
        <v>0</v>
      </c>
      <c r="I35" s="179"/>
      <c r="J35" s="179"/>
      <c r="K35" s="179"/>
      <c r="L35" s="179"/>
      <c r="M35" s="179"/>
      <c r="N35" s="179"/>
      <c r="O35" s="179"/>
      <c r="P35" s="179"/>
      <c r="Q35" s="180"/>
      <c r="R35" s="189"/>
      <c r="S35" s="176"/>
      <c r="T35" s="176"/>
      <c r="U35" s="176"/>
      <c r="V35" s="176"/>
      <c r="W35" s="177"/>
      <c r="X35" s="178"/>
      <c r="Y35" s="179"/>
      <c r="Z35" s="179"/>
      <c r="AA35" s="179"/>
      <c r="AB35" s="179"/>
      <c r="AC35" s="179"/>
      <c r="AD35" s="179"/>
      <c r="AE35" s="179"/>
      <c r="AF35" s="179"/>
      <c r="AG35" s="179"/>
      <c r="BZ35" s="21" t="str">
        <f ca="1">IF(OFFSET(급여입력!$F$12,0,ROW(A26)-1)="","",COLUMN(OFFSET(급여입력!$F$12,0,ROW(A26)-1)))</f>
        <v/>
      </c>
      <c r="CA35" s="21" t="str">
        <f t="shared" ca="1" si="2"/>
        <v/>
      </c>
    </row>
    <row r="36" spans="2:79" ht="18" hidden="1" customHeight="1">
      <c r="B36" s="176" t="str">
        <f ca="1">IFERROR(OFFSET(급여입력!$F$12,0,CA36-6),"")</f>
        <v/>
      </c>
      <c r="C36" s="176"/>
      <c r="D36" s="176"/>
      <c r="E36" s="176"/>
      <c r="F36" s="176"/>
      <c r="G36" s="177"/>
      <c r="H36" s="178">
        <f t="shared" ca="1" si="0"/>
        <v>0</v>
      </c>
      <c r="I36" s="179"/>
      <c r="J36" s="179"/>
      <c r="K36" s="179"/>
      <c r="L36" s="179"/>
      <c r="M36" s="179"/>
      <c r="N36" s="179"/>
      <c r="O36" s="179"/>
      <c r="P36" s="179"/>
      <c r="Q36" s="180"/>
      <c r="R36" s="189"/>
      <c r="S36" s="176"/>
      <c r="T36" s="176"/>
      <c r="U36" s="176"/>
      <c r="V36" s="176"/>
      <c r="W36" s="177"/>
      <c r="X36" s="178"/>
      <c r="Y36" s="179"/>
      <c r="Z36" s="179"/>
      <c r="AA36" s="179"/>
      <c r="AB36" s="179"/>
      <c r="AC36" s="179"/>
      <c r="AD36" s="179"/>
      <c r="AE36" s="179"/>
      <c r="AF36" s="179"/>
      <c r="AG36" s="179"/>
      <c r="BZ36" s="21" t="str">
        <f ca="1">IF(OFFSET(급여입력!$F$12,0,ROW(A27)-1)="","",COLUMN(OFFSET(급여입력!$F$12,0,ROW(A27)-1)))</f>
        <v/>
      </c>
      <c r="CA36" s="21" t="str">
        <f t="shared" ca="1" si="2"/>
        <v/>
      </c>
    </row>
    <row r="37" spans="2:79" ht="18" hidden="1" customHeight="1">
      <c r="B37" s="176" t="str">
        <f ca="1">IFERROR(OFFSET(급여입력!$F$12,0,CA37-6),"")</f>
        <v/>
      </c>
      <c r="C37" s="176"/>
      <c r="D37" s="176"/>
      <c r="E37" s="176"/>
      <c r="F37" s="176"/>
      <c r="G37" s="177"/>
      <c r="H37" s="178">
        <f t="shared" ca="1" si="0"/>
        <v>0</v>
      </c>
      <c r="I37" s="179"/>
      <c r="J37" s="179"/>
      <c r="K37" s="179"/>
      <c r="L37" s="179"/>
      <c r="M37" s="179"/>
      <c r="N37" s="179"/>
      <c r="O37" s="179"/>
      <c r="P37" s="179"/>
      <c r="Q37" s="180"/>
      <c r="R37" s="189"/>
      <c r="S37" s="176"/>
      <c r="T37" s="176"/>
      <c r="U37" s="176"/>
      <c r="V37" s="176"/>
      <c r="W37" s="177"/>
      <c r="X37" s="178"/>
      <c r="Y37" s="179"/>
      <c r="Z37" s="179"/>
      <c r="AA37" s="179"/>
      <c r="AB37" s="179"/>
      <c r="AC37" s="179"/>
      <c r="AD37" s="179"/>
      <c r="AE37" s="179"/>
      <c r="AF37" s="179"/>
      <c r="AG37" s="179"/>
      <c r="BZ37" s="21" t="str">
        <f ca="1">IF(OFFSET(급여입력!$F$12,0,ROW(A28)-1)="","",COLUMN(OFFSET(급여입력!$F$12,0,ROW(A28)-1)))</f>
        <v/>
      </c>
      <c r="CA37" s="21" t="str">
        <f t="shared" ca="1" si="2"/>
        <v/>
      </c>
    </row>
    <row r="38" spans="2:79" ht="18" hidden="1" customHeight="1">
      <c r="B38" s="176" t="str">
        <f ca="1">IFERROR(OFFSET(급여입력!$F$12,0,CA38-6),"")</f>
        <v/>
      </c>
      <c r="C38" s="176"/>
      <c r="D38" s="176"/>
      <c r="E38" s="176"/>
      <c r="F38" s="176"/>
      <c r="G38" s="177"/>
      <c r="H38" s="178">
        <f t="shared" ca="1" si="0"/>
        <v>0</v>
      </c>
      <c r="I38" s="179"/>
      <c r="J38" s="179"/>
      <c r="K38" s="179"/>
      <c r="L38" s="179"/>
      <c r="M38" s="179"/>
      <c r="N38" s="179"/>
      <c r="O38" s="179"/>
      <c r="P38" s="179"/>
      <c r="Q38" s="180"/>
      <c r="R38" s="189"/>
      <c r="S38" s="176"/>
      <c r="T38" s="176"/>
      <c r="U38" s="176"/>
      <c r="V38" s="176"/>
      <c r="W38" s="177"/>
      <c r="X38" s="178"/>
      <c r="Y38" s="179"/>
      <c r="Z38" s="179"/>
      <c r="AA38" s="179"/>
      <c r="AB38" s="179"/>
      <c r="AC38" s="179"/>
      <c r="AD38" s="179"/>
      <c r="AE38" s="179"/>
      <c r="AF38" s="179"/>
      <c r="AG38" s="179"/>
      <c r="BZ38" s="21" t="str">
        <f ca="1">IF(OFFSET(급여입력!$F$12,0,ROW(A29)-1)="","",COLUMN(OFFSET(급여입력!$F$12,0,ROW(A29)-1)))</f>
        <v/>
      </c>
      <c r="CA38" s="21" t="str">
        <f t="shared" ca="1" si="2"/>
        <v/>
      </c>
    </row>
    <row r="39" spans="2:79" ht="18" hidden="1" customHeight="1">
      <c r="B39" s="176" t="str">
        <f ca="1">IFERROR(OFFSET(급여입력!$F$12,0,CA39-6),"")</f>
        <v/>
      </c>
      <c r="C39" s="176"/>
      <c r="D39" s="176"/>
      <c r="E39" s="176"/>
      <c r="F39" s="176"/>
      <c r="G39" s="177"/>
      <c r="H39" s="178">
        <f t="shared" ca="1" si="0"/>
        <v>0</v>
      </c>
      <c r="I39" s="179"/>
      <c r="J39" s="179"/>
      <c r="K39" s="179"/>
      <c r="L39" s="179"/>
      <c r="M39" s="179"/>
      <c r="N39" s="179"/>
      <c r="O39" s="179"/>
      <c r="P39" s="179"/>
      <c r="Q39" s="180"/>
      <c r="R39" s="189"/>
      <c r="S39" s="176"/>
      <c r="T39" s="176"/>
      <c r="U39" s="176"/>
      <c r="V39" s="176"/>
      <c r="W39" s="177"/>
      <c r="X39" s="178"/>
      <c r="Y39" s="179"/>
      <c r="Z39" s="179"/>
      <c r="AA39" s="179"/>
      <c r="AB39" s="179"/>
      <c r="AC39" s="179"/>
      <c r="AD39" s="179"/>
      <c r="AE39" s="179"/>
      <c r="AF39" s="179"/>
      <c r="AG39" s="179"/>
      <c r="BZ39" s="21" t="str">
        <f ca="1">IF(OFFSET(급여입력!$F$12,0,ROW(A30)-1)="","",COLUMN(OFFSET(급여입력!$F$12,0,ROW(A30)-1)))</f>
        <v/>
      </c>
      <c r="CA39" s="21" t="str">
        <f t="shared" ca="1" si="2"/>
        <v/>
      </c>
    </row>
    <row r="40" spans="2:79" ht="18" hidden="1" customHeight="1">
      <c r="B40" s="176" t="str">
        <f ca="1">IFERROR(OFFSET(급여입력!$F$12,0,CA40-6),"")</f>
        <v/>
      </c>
      <c r="C40" s="176"/>
      <c r="D40" s="176"/>
      <c r="E40" s="176"/>
      <c r="F40" s="176"/>
      <c r="G40" s="177"/>
      <c r="H40" s="178">
        <f t="shared" ca="1" si="0"/>
        <v>0</v>
      </c>
      <c r="I40" s="179"/>
      <c r="J40" s="179"/>
      <c r="K40" s="179"/>
      <c r="L40" s="179"/>
      <c r="M40" s="179"/>
      <c r="N40" s="179"/>
      <c r="O40" s="179"/>
      <c r="P40" s="179"/>
      <c r="Q40" s="180"/>
      <c r="R40" s="189"/>
      <c r="S40" s="176"/>
      <c r="T40" s="176"/>
      <c r="U40" s="176"/>
      <c r="V40" s="176"/>
      <c r="W40" s="177"/>
      <c r="X40" s="178"/>
      <c r="Y40" s="179"/>
      <c r="Z40" s="179"/>
      <c r="AA40" s="179"/>
      <c r="AB40" s="179"/>
      <c r="AC40" s="179"/>
      <c r="AD40" s="179"/>
      <c r="AE40" s="179"/>
      <c r="AF40" s="179"/>
      <c r="AG40" s="179"/>
      <c r="BZ40" s="21" t="str">
        <f ca="1">IF(OFFSET(급여입력!$F$12,0,ROW(A31)-1)="","",COLUMN(OFFSET(급여입력!$F$12,0,ROW(A31)-1)))</f>
        <v/>
      </c>
      <c r="CA40" s="21" t="str">
        <f t="shared" ca="1" si="2"/>
        <v/>
      </c>
    </row>
    <row r="41" spans="2:79" ht="18" hidden="1" customHeight="1">
      <c r="B41" s="176" t="str">
        <f ca="1">IFERROR(OFFSET(급여입력!$F$12,0,CA41-6),"")</f>
        <v/>
      </c>
      <c r="C41" s="176"/>
      <c r="D41" s="176"/>
      <c r="E41" s="176"/>
      <c r="F41" s="176"/>
      <c r="G41" s="177"/>
      <c r="H41" s="178">
        <f t="shared" ca="1" si="0"/>
        <v>0</v>
      </c>
      <c r="I41" s="179"/>
      <c r="J41" s="179"/>
      <c r="K41" s="179"/>
      <c r="L41" s="179"/>
      <c r="M41" s="179"/>
      <c r="N41" s="179"/>
      <c r="O41" s="179"/>
      <c r="P41" s="179"/>
      <c r="Q41" s="180"/>
      <c r="R41" s="189"/>
      <c r="S41" s="176"/>
      <c r="T41" s="176"/>
      <c r="U41" s="176"/>
      <c r="V41" s="176"/>
      <c r="W41" s="177"/>
      <c r="X41" s="178"/>
      <c r="Y41" s="179"/>
      <c r="Z41" s="179"/>
      <c r="AA41" s="179"/>
      <c r="AB41" s="179"/>
      <c r="AC41" s="179"/>
      <c r="AD41" s="179"/>
      <c r="AE41" s="179"/>
      <c r="AF41" s="179"/>
      <c r="AG41" s="179"/>
      <c r="BZ41" s="21" t="str">
        <f ca="1">IF(OFFSET(급여입력!$F$12,0,ROW(A32)-1)="","",COLUMN(OFFSET(급여입력!$F$12,0,ROW(A32)-1)))</f>
        <v/>
      </c>
      <c r="CA41" s="21" t="str">
        <f t="shared" ca="1" si="2"/>
        <v/>
      </c>
    </row>
    <row r="42" spans="2:79" ht="18" hidden="1" customHeight="1">
      <c r="B42" s="176" t="str">
        <f ca="1">IFERROR(OFFSET(급여입력!$F$12,0,CA42-6),"")</f>
        <v/>
      </c>
      <c r="C42" s="176"/>
      <c r="D42" s="176"/>
      <c r="E42" s="176"/>
      <c r="F42" s="176"/>
      <c r="G42" s="177"/>
      <c r="H42" s="178">
        <f t="shared" ca="1" si="0"/>
        <v>0</v>
      </c>
      <c r="I42" s="179"/>
      <c r="J42" s="179"/>
      <c r="K42" s="179"/>
      <c r="L42" s="179"/>
      <c r="M42" s="179"/>
      <c r="N42" s="179"/>
      <c r="O42" s="179"/>
      <c r="P42" s="179"/>
      <c r="Q42" s="180"/>
      <c r="R42" s="189"/>
      <c r="S42" s="176"/>
      <c r="T42" s="176"/>
      <c r="U42" s="176"/>
      <c r="V42" s="176"/>
      <c r="W42" s="177"/>
      <c r="X42" s="178"/>
      <c r="Y42" s="179"/>
      <c r="Z42" s="179"/>
      <c r="AA42" s="179"/>
      <c r="AB42" s="179"/>
      <c r="AC42" s="179"/>
      <c r="AD42" s="179"/>
      <c r="AE42" s="179"/>
      <c r="AF42" s="179"/>
      <c r="AG42" s="179"/>
      <c r="BZ42" s="21" t="str">
        <f ca="1">IF(OFFSET(급여입력!$F$12,0,ROW(A33)-1)="","",COLUMN(OFFSET(급여입력!$F$12,0,ROW(A33)-1)))</f>
        <v/>
      </c>
      <c r="CA42" s="21" t="str">
        <f t="shared" ca="1" si="2"/>
        <v/>
      </c>
    </row>
    <row r="43" spans="2:79" ht="18" hidden="1" customHeight="1">
      <c r="B43" s="176" t="str">
        <f ca="1">IFERROR(OFFSET(급여입력!$F$12,0,CA43-6),"")</f>
        <v/>
      </c>
      <c r="C43" s="176"/>
      <c r="D43" s="176"/>
      <c r="E43" s="176"/>
      <c r="F43" s="176"/>
      <c r="G43" s="177"/>
      <c r="H43" s="178">
        <f t="shared" ca="1" si="0"/>
        <v>0</v>
      </c>
      <c r="I43" s="179"/>
      <c r="J43" s="179"/>
      <c r="K43" s="179"/>
      <c r="L43" s="179"/>
      <c r="M43" s="179"/>
      <c r="N43" s="179"/>
      <c r="O43" s="179"/>
      <c r="P43" s="179"/>
      <c r="Q43" s="180"/>
      <c r="R43" s="189"/>
      <c r="S43" s="176"/>
      <c r="T43" s="176"/>
      <c r="U43" s="176"/>
      <c r="V43" s="176"/>
      <c r="W43" s="177"/>
      <c r="X43" s="178"/>
      <c r="Y43" s="179"/>
      <c r="Z43" s="179"/>
      <c r="AA43" s="179"/>
      <c r="AB43" s="179"/>
      <c r="AC43" s="179"/>
      <c r="AD43" s="179"/>
      <c r="AE43" s="179"/>
      <c r="AF43" s="179"/>
      <c r="AG43" s="179"/>
      <c r="BZ43" s="21" t="str">
        <f ca="1">IF(OFFSET(급여입력!$F$12,0,ROW(A34)-1)="","",COLUMN(OFFSET(급여입력!$F$12,0,ROW(A34)-1)))</f>
        <v/>
      </c>
      <c r="CA43" s="21" t="str">
        <f t="shared" ca="1" si="2"/>
        <v/>
      </c>
    </row>
    <row r="44" spans="2:79" ht="18" hidden="1" customHeight="1">
      <c r="B44" s="176" t="str">
        <f ca="1">IFERROR(OFFSET(급여입력!$F$12,0,CA44-6),"")</f>
        <v/>
      </c>
      <c r="C44" s="176"/>
      <c r="D44" s="176"/>
      <c r="E44" s="176"/>
      <c r="F44" s="176"/>
      <c r="G44" s="177"/>
      <c r="H44" s="178">
        <f t="shared" ca="1" si="0"/>
        <v>0</v>
      </c>
      <c r="I44" s="179"/>
      <c r="J44" s="179"/>
      <c r="K44" s="179"/>
      <c r="L44" s="179"/>
      <c r="M44" s="179"/>
      <c r="N44" s="179"/>
      <c r="O44" s="179"/>
      <c r="P44" s="179"/>
      <c r="Q44" s="180"/>
      <c r="R44" s="189"/>
      <c r="S44" s="176"/>
      <c r="T44" s="176"/>
      <c r="U44" s="176"/>
      <c r="V44" s="176"/>
      <c r="W44" s="177"/>
      <c r="X44" s="178"/>
      <c r="Y44" s="179"/>
      <c r="Z44" s="179"/>
      <c r="AA44" s="179"/>
      <c r="AB44" s="179"/>
      <c r="AC44" s="179"/>
      <c r="AD44" s="179"/>
      <c r="AE44" s="179"/>
      <c r="AF44" s="179"/>
      <c r="AG44" s="179"/>
      <c r="BZ44" s="21" t="str">
        <f ca="1">IF(OFFSET(급여입력!$F$12,0,ROW(A35)-1)="","",COLUMN(OFFSET(급여입력!$F$12,0,ROW(A35)-1)))</f>
        <v/>
      </c>
      <c r="CA44" s="21" t="str">
        <f t="shared" ca="1" si="2"/>
        <v/>
      </c>
    </row>
    <row r="45" spans="2:79" ht="18" hidden="1" customHeight="1">
      <c r="B45" s="176" t="str">
        <f ca="1">IFERROR(OFFSET(급여입력!$F$12,0,CA45-6),"")</f>
        <v/>
      </c>
      <c r="C45" s="176"/>
      <c r="D45" s="176"/>
      <c r="E45" s="176"/>
      <c r="F45" s="176"/>
      <c r="G45" s="177"/>
      <c r="H45" s="178">
        <f t="shared" ca="1" si="0"/>
        <v>0</v>
      </c>
      <c r="I45" s="179"/>
      <c r="J45" s="179"/>
      <c r="K45" s="179"/>
      <c r="L45" s="179"/>
      <c r="M45" s="179"/>
      <c r="N45" s="179"/>
      <c r="O45" s="179"/>
      <c r="P45" s="179"/>
      <c r="Q45" s="180"/>
      <c r="R45" s="189"/>
      <c r="S45" s="176"/>
      <c r="T45" s="176"/>
      <c r="U45" s="176"/>
      <c r="V45" s="176"/>
      <c r="W45" s="177"/>
      <c r="X45" s="178"/>
      <c r="Y45" s="179"/>
      <c r="Z45" s="179"/>
      <c r="AA45" s="179"/>
      <c r="AB45" s="179"/>
      <c r="AC45" s="179"/>
      <c r="AD45" s="179"/>
      <c r="AE45" s="179"/>
      <c r="AF45" s="179"/>
      <c r="AG45" s="179"/>
      <c r="BZ45" s="21" t="str">
        <f ca="1">IF(OFFSET(급여입력!$F$12,0,ROW(A36)-1)="","",COLUMN(OFFSET(급여입력!$F$12,0,ROW(A36)-1)))</f>
        <v/>
      </c>
      <c r="CA45" s="21" t="str">
        <f t="shared" ca="1" si="2"/>
        <v/>
      </c>
    </row>
    <row r="46" spans="2:79" ht="18" hidden="1" customHeight="1">
      <c r="B46" s="176" t="str">
        <f ca="1">IFERROR(OFFSET(급여입력!$F$12,0,CA46-6),"")</f>
        <v/>
      </c>
      <c r="C46" s="176"/>
      <c r="D46" s="176"/>
      <c r="E46" s="176"/>
      <c r="F46" s="176"/>
      <c r="G46" s="177"/>
      <c r="H46" s="178">
        <f t="shared" ca="1" si="0"/>
        <v>0</v>
      </c>
      <c r="I46" s="179"/>
      <c r="J46" s="179"/>
      <c r="K46" s="179"/>
      <c r="L46" s="179"/>
      <c r="M46" s="179"/>
      <c r="N46" s="179"/>
      <c r="O46" s="179"/>
      <c r="P46" s="179"/>
      <c r="Q46" s="180"/>
      <c r="R46" s="189"/>
      <c r="S46" s="176"/>
      <c r="T46" s="176"/>
      <c r="U46" s="176"/>
      <c r="V46" s="176"/>
      <c r="W46" s="177"/>
      <c r="X46" s="178"/>
      <c r="Y46" s="179"/>
      <c r="Z46" s="179"/>
      <c r="AA46" s="179"/>
      <c r="AB46" s="179"/>
      <c r="AC46" s="179"/>
      <c r="AD46" s="179"/>
      <c r="AE46" s="179"/>
      <c r="AF46" s="179"/>
      <c r="AG46" s="179"/>
      <c r="BZ46" s="21" t="str">
        <f ca="1">IF(OFFSET(급여입력!$F$12,0,ROW(A37)-1)="","",COLUMN(OFFSET(급여입력!$F$12,0,ROW(A37)-1)))</f>
        <v/>
      </c>
      <c r="CA46" s="21" t="str">
        <f t="shared" ca="1" si="2"/>
        <v/>
      </c>
    </row>
    <row r="47" spans="2:79" ht="18" hidden="1" customHeight="1">
      <c r="B47" s="176" t="str">
        <f ca="1">IFERROR(OFFSET(급여입력!$F$12,0,CA47-6),"")</f>
        <v/>
      </c>
      <c r="C47" s="176"/>
      <c r="D47" s="176"/>
      <c r="E47" s="176"/>
      <c r="F47" s="176"/>
      <c r="G47" s="177"/>
      <c r="H47" s="178">
        <f t="shared" ca="1" si="0"/>
        <v>0</v>
      </c>
      <c r="I47" s="179"/>
      <c r="J47" s="179"/>
      <c r="K47" s="179"/>
      <c r="L47" s="179"/>
      <c r="M47" s="179"/>
      <c r="N47" s="179"/>
      <c r="O47" s="179"/>
      <c r="P47" s="179"/>
      <c r="Q47" s="180"/>
      <c r="R47" s="189"/>
      <c r="S47" s="176"/>
      <c r="T47" s="176"/>
      <c r="U47" s="176"/>
      <c r="V47" s="176"/>
      <c r="W47" s="177"/>
      <c r="X47" s="178"/>
      <c r="Y47" s="179"/>
      <c r="Z47" s="179"/>
      <c r="AA47" s="179"/>
      <c r="AB47" s="179"/>
      <c r="AC47" s="179"/>
      <c r="AD47" s="179"/>
      <c r="AE47" s="179"/>
      <c r="AF47" s="179"/>
      <c r="AG47" s="179"/>
      <c r="BZ47" s="21" t="str">
        <f ca="1">IF(OFFSET(급여입력!$F$12,0,ROW(A38)-1)="","",COLUMN(OFFSET(급여입력!$F$12,0,ROW(A38)-1)))</f>
        <v/>
      </c>
      <c r="CA47" s="21" t="str">
        <f t="shared" ca="1" si="2"/>
        <v/>
      </c>
    </row>
    <row r="48" spans="2:79" ht="18" hidden="1" customHeight="1">
      <c r="B48" s="176" t="str">
        <f ca="1">IFERROR(OFFSET(급여입력!$F$12,0,CA48-6),"")</f>
        <v/>
      </c>
      <c r="C48" s="176"/>
      <c r="D48" s="176"/>
      <c r="E48" s="176"/>
      <c r="F48" s="176"/>
      <c r="G48" s="177"/>
      <c r="H48" s="178">
        <f t="shared" ca="1" si="0"/>
        <v>0</v>
      </c>
      <c r="I48" s="179"/>
      <c r="J48" s="179"/>
      <c r="K48" s="179"/>
      <c r="L48" s="179"/>
      <c r="M48" s="179"/>
      <c r="N48" s="179"/>
      <c r="O48" s="179"/>
      <c r="P48" s="179"/>
      <c r="Q48" s="180"/>
      <c r="R48" s="189"/>
      <c r="S48" s="176"/>
      <c r="T48" s="176"/>
      <c r="U48" s="176"/>
      <c r="V48" s="176"/>
      <c r="W48" s="177"/>
      <c r="X48" s="178"/>
      <c r="Y48" s="179"/>
      <c r="Z48" s="179"/>
      <c r="AA48" s="179"/>
      <c r="AB48" s="179"/>
      <c r="AC48" s="179"/>
      <c r="AD48" s="179"/>
      <c r="AE48" s="179"/>
      <c r="AF48" s="179"/>
      <c r="AG48" s="179"/>
      <c r="BZ48" s="21" t="str">
        <f ca="1">IF(OFFSET(급여입력!$F$12,0,ROW(A39)-1)="","",COLUMN(OFFSET(급여입력!$F$12,0,ROW(A39)-1)))</f>
        <v/>
      </c>
      <c r="CA48" s="21" t="str">
        <f t="shared" ca="1" si="2"/>
        <v/>
      </c>
    </row>
    <row r="49" spans="2:79" ht="18" customHeight="1">
      <c r="B49" s="176" t="str">
        <f ca="1">IFERROR(OFFSET(급여입력!$F$12,0,CA49-6),"")</f>
        <v/>
      </c>
      <c r="C49" s="176"/>
      <c r="D49" s="176"/>
      <c r="E49" s="176"/>
      <c r="F49" s="176"/>
      <c r="G49" s="177"/>
      <c r="H49" s="178">
        <f t="shared" ca="1" si="0"/>
        <v>0</v>
      </c>
      <c r="I49" s="179"/>
      <c r="J49" s="179"/>
      <c r="K49" s="179"/>
      <c r="L49" s="179"/>
      <c r="M49" s="179"/>
      <c r="N49" s="179"/>
      <c r="O49" s="179"/>
      <c r="P49" s="179"/>
      <c r="Q49" s="180"/>
      <c r="R49" s="181" t="s">
        <v>152</v>
      </c>
      <c r="S49" s="181"/>
      <c r="T49" s="181"/>
      <c r="U49" s="181"/>
      <c r="V49" s="181"/>
      <c r="W49" s="181"/>
      <c r="X49" s="178">
        <f>SUM(X10:AG48)</f>
        <v>1393250</v>
      </c>
      <c r="Y49" s="179"/>
      <c r="Z49" s="179"/>
      <c r="AA49" s="179"/>
      <c r="AB49" s="179"/>
      <c r="AC49" s="179"/>
      <c r="AD49" s="179"/>
      <c r="AE49" s="179"/>
      <c r="AF49" s="179"/>
      <c r="AG49" s="179"/>
      <c r="BZ49" s="21" t="str">
        <f ca="1">IF(OFFSET(급여입력!$F$12,0,ROW(A40)-1)="","",COLUMN(OFFSET(급여입력!$F$12,0,ROW(A40)-1)))</f>
        <v/>
      </c>
      <c r="CA49" s="21" t="str">
        <f t="shared" ca="1" si="2"/>
        <v/>
      </c>
    </row>
    <row r="50" spans="2:79" ht="18" customHeight="1">
      <c r="B50" s="182" t="s">
        <v>153</v>
      </c>
      <c r="C50" s="183"/>
      <c r="D50" s="183"/>
      <c r="E50" s="183"/>
      <c r="F50" s="183"/>
      <c r="G50" s="183"/>
      <c r="H50" s="184">
        <f ca="1">SUM(H10:Q49)</f>
        <v>7000000</v>
      </c>
      <c r="I50" s="185"/>
      <c r="J50" s="185"/>
      <c r="K50" s="185"/>
      <c r="L50" s="185"/>
      <c r="M50" s="185"/>
      <c r="N50" s="185"/>
      <c r="O50" s="185"/>
      <c r="P50" s="185"/>
      <c r="Q50" s="186"/>
      <c r="R50" s="183" t="s">
        <v>154</v>
      </c>
      <c r="S50" s="183"/>
      <c r="T50" s="183"/>
      <c r="U50" s="183"/>
      <c r="V50" s="183"/>
      <c r="W50" s="183"/>
      <c r="X50" s="187">
        <f ca="1">H50-X49</f>
        <v>5606750</v>
      </c>
      <c r="Y50" s="188"/>
      <c r="Z50" s="188"/>
      <c r="AA50" s="188"/>
      <c r="AB50" s="188"/>
      <c r="AC50" s="188"/>
      <c r="AD50" s="188"/>
      <c r="AE50" s="188"/>
      <c r="AF50" s="188"/>
      <c r="AG50" s="188"/>
    </row>
    <row r="51" spans="2:79" ht="18" customHeight="1">
      <c r="B51" s="173" t="s">
        <v>155</v>
      </c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4" t="str">
        <f>회사정보!$B$8</f>
        <v>(주)인비닷컴</v>
      </c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</row>
    <row r="52" spans="2:79" ht="18" customHeight="1"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  <c r="AE52" s="175"/>
      <c r="AF52" s="175"/>
      <c r="AG52" s="175"/>
    </row>
  </sheetData>
  <sheetProtection sheet="1" objects="1" scenarios="1" selectLockedCells="1"/>
  <mergeCells count="183">
    <mergeCell ref="B6:AG7"/>
    <mergeCell ref="B8:D8"/>
    <mergeCell ref="E8:I8"/>
    <mergeCell ref="J8:L8"/>
    <mergeCell ref="M8:Q8"/>
    <mergeCell ref="R8:T8"/>
    <mergeCell ref="U8:Y8"/>
    <mergeCell ref="Z8:AB8"/>
    <mergeCell ref="AC8:AG8"/>
    <mergeCell ref="B11:G11"/>
    <mergeCell ref="H11:Q11"/>
    <mergeCell ref="R11:W11"/>
    <mergeCell ref="X11:AG11"/>
    <mergeCell ref="B12:G12"/>
    <mergeCell ref="H12:Q12"/>
    <mergeCell ref="R12:W12"/>
    <mergeCell ref="X12:AG12"/>
    <mergeCell ref="B9:G9"/>
    <mergeCell ref="H9:Q9"/>
    <mergeCell ref="R9:W9"/>
    <mergeCell ref="X9:AG9"/>
    <mergeCell ref="B10:G10"/>
    <mergeCell ref="H10:Q10"/>
    <mergeCell ref="R10:W10"/>
    <mergeCell ref="X10:AG10"/>
    <mergeCell ref="B15:G15"/>
    <mergeCell ref="H15:Q15"/>
    <mergeCell ref="R15:W15"/>
    <mergeCell ref="X15:AG15"/>
    <mergeCell ref="B16:G16"/>
    <mergeCell ref="H16:Q16"/>
    <mergeCell ref="R16:W16"/>
    <mergeCell ref="X16:AG16"/>
    <mergeCell ref="B13:G13"/>
    <mergeCell ref="H13:Q13"/>
    <mergeCell ref="R13:W13"/>
    <mergeCell ref="X13:AG13"/>
    <mergeCell ref="B14:G14"/>
    <mergeCell ref="H14:Q14"/>
    <mergeCell ref="R14:W14"/>
    <mergeCell ref="X14:AG14"/>
    <mergeCell ref="B19:G19"/>
    <mergeCell ref="H19:Q19"/>
    <mergeCell ref="R19:W19"/>
    <mergeCell ref="X19:AG19"/>
    <mergeCell ref="B20:G20"/>
    <mergeCell ref="H20:Q20"/>
    <mergeCell ref="R20:W20"/>
    <mergeCell ref="X20:AG20"/>
    <mergeCell ref="B17:G17"/>
    <mergeCell ref="H17:Q17"/>
    <mergeCell ref="R17:W17"/>
    <mergeCell ref="X17:AG17"/>
    <mergeCell ref="B18:G18"/>
    <mergeCell ref="H18:Q18"/>
    <mergeCell ref="R18:W18"/>
    <mergeCell ref="X18:AG18"/>
    <mergeCell ref="B23:G23"/>
    <mergeCell ref="H23:Q23"/>
    <mergeCell ref="R23:W23"/>
    <mergeCell ref="X23:AG23"/>
    <mergeCell ref="B24:G24"/>
    <mergeCell ref="H24:Q24"/>
    <mergeCell ref="R24:W24"/>
    <mergeCell ref="X24:AG24"/>
    <mergeCell ref="B21:G21"/>
    <mergeCell ref="H21:Q21"/>
    <mergeCell ref="R21:W21"/>
    <mergeCell ref="X21:AG21"/>
    <mergeCell ref="B22:G22"/>
    <mergeCell ref="H22:Q22"/>
    <mergeCell ref="R22:W22"/>
    <mergeCell ref="X22:AG22"/>
    <mergeCell ref="B27:G27"/>
    <mergeCell ref="H27:Q27"/>
    <mergeCell ref="R27:W27"/>
    <mergeCell ref="X27:AG27"/>
    <mergeCell ref="B28:G28"/>
    <mergeCell ref="H28:Q28"/>
    <mergeCell ref="R28:W28"/>
    <mergeCell ref="X28:AG28"/>
    <mergeCell ref="B25:G25"/>
    <mergeCell ref="H25:Q25"/>
    <mergeCell ref="R25:W25"/>
    <mergeCell ref="X25:AG25"/>
    <mergeCell ref="B26:G26"/>
    <mergeCell ref="H26:Q26"/>
    <mergeCell ref="R26:W26"/>
    <mergeCell ref="X26:AG26"/>
    <mergeCell ref="B31:G31"/>
    <mergeCell ref="H31:Q31"/>
    <mergeCell ref="R31:W31"/>
    <mergeCell ref="X31:AG31"/>
    <mergeCell ref="B32:G32"/>
    <mergeCell ref="H32:Q32"/>
    <mergeCell ref="R32:W32"/>
    <mergeCell ref="X32:AG32"/>
    <mergeCell ref="B29:G29"/>
    <mergeCell ref="H29:Q29"/>
    <mergeCell ref="R29:W29"/>
    <mergeCell ref="X29:AG29"/>
    <mergeCell ref="B30:G30"/>
    <mergeCell ref="H30:Q30"/>
    <mergeCell ref="R30:W30"/>
    <mergeCell ref="X30:AG30"/>
    <mergeCell ref="B35:G35"/>
    <mergeCell ref="H35:Q35"/>
    <mergeCell ref="R35:W35"/>
    <mergeCell ref="X35:AG35"/>
    <mergeCell ref="B36:G36"/>
    <mergeCell ref="H36:Q36"/>
    <mergeCell ref="R36:W36"/>
    <mergeCell ref="X36:AG36"/>
    <mergeCell ref="B33:G33"/>
    <mergeCell ref="H33:Q33"/>
    <mergeCell ref="R33:W33"/>
    <mergeCell ref="X33:AG33"/>
    <mergeCell ref="B34:G34"/>
    <mergeCell ref="H34:Q34"/>
    <mergeCell ref="R34:W34"/>
    <mergeCell ref="X34:AG34"/>
    <mergeCell ref="B39:G39"/>
    <mergeCell ref="H39:Q39"/>
    <mergeCell ref="R39:W39"/>
    <mergeCell ref="X39:AG39"/>
    <mergeCell ref="B40:G40"/>
    <mergeCell ref="H40:Q40"/>
    <mergeCell ref="R40:W40"/>
    <mergeCell ref="X40:AG40"/>
    <mergeCell ref="B37:G37"/>
    <mergeCell ref="H37:Q37"/>
    <mergeCell ref="R37:W37"/>
    <mergeCell ref="X37:AG37"/>
    <mergeCell ref="B38:G38"/>
    <mergeCell ref="H38:Q38"/>
    <mergeCell ref="R38:W38"/>
    <mergeCell ref="X38:AG38"/>
    <mergeCell ref="B43:G43"/>
    <mergeCell ref="H43:Q43"/>
    <mergeCell ref="R43:W43"/>
    <mergeCell ref="X43:AG43"/>
    <mergeCell ref="B44:G44"/>
    <mergeCell ref="H44:Q44"/>
    <mergeCell ref="R44:W44"/>
    <mergeCell ref="X44:AG44"/>
    <mergeCell ref="B41:G41"/>
    <mergeCell ref="H41:Q41"/>
    <mergeCell ref="R41:W41"/>
    <mergeCell ref="X41:AG41"/>
    <mergeCell ref="B42:G42"/>
    <mergeCell ref="H42:Q42"/>
    <mergeCell ref="R42:W42"/>
    <mergeCell ref="X42:AG42"/>
    <mergeCell ref="B47:G47"/>
    <mergeCell ref="H47:Q47"/>
    <mergeCell ref="R47:W47"/>
    <mergeCell ref="X47:AG47"/>
    <mergeCell ref="B48:G48"/>
    <mergeCell ref="H48:Q48"/>
    <mergeCell ref="R48:W48"/>
    <mergeCell ref="X48:AG48"/>
    <mergeCell ref="B45:G45"/>
    <mergeCell ref="H45:Q45"/>
    <mergeCell ref="R45:W45"/>
    <mergeCell ref="X45:AG45"/>
    <mergeCell ref="B46:G46"/>
    <mergeCell ref="H46:Q46"/>
    <mergeCell ref="R46:W46"/>
    <mergeCell ref="X46:AG46"/>
    <mergeCell ref="B51:Q51"/>
    <mergeCell ref="R51:AG51"/>
    <mergeCell ref="B52:G52"/>
    <mergeCell ref="H52:Q52"/>
    <mergeCell ref="R52:W52"/>
    <mergeCell ref="X52:AG52"/>
    <mergeCell ref="B49:G49"/>
    <mergeCell ref="H49:Q49"/>
    <mergeCell ref="R49:W49"/>
    <mergeCell ref="X49:AG49"/>
    <mergeCell ref="B50:G50"/>
    <mergeCell ref="H50:Q50"/>
    <mergeCell ref="R50:W50"/>
    <mergeCell ref="X50:AG50"/>
  </mergeCells>
  <phoneticPr fontId="1" type="noConversion"/>
  <dataValidations count="1">
    <dataValidation type="list" allowBlank="1" showInputMessage="1" showErrorMessage="1" sqref="AI7" xr:uid="{00000000-0002-0000-0700-000000000000}">
      <formula1>성명</formula1>
    </dataValidation>
  </dataValidations>
  <printOptions horizontalCentered="1"/>
  <pageMargins left="0.39370078740157483" right="0.39370078740157483" top="0.59055118110236227" bottom="0.59055118110236227" header="0.39370078740157483" footer="0.39370078740157483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E8081"/>
    <pageSetUpPr fitToPage="1"/>
  </sheetPr>
  <dimension ref="B5:BV98"/>
  <sheetViews>
    <sheetView showGridLines="0" showRowColHeaders="0" showZeros="0" zoomScaleNormal="100" workbookViewId="0">
      <pane ySplit="4" topLeftCell="A5" activePane="bottomLeft" state="frozen"/>
      <selection pane="bottomLeft" activeCell="BQ13" sqref="BQ13"/>
    </sheetView>
  </sheetViews>
  <sheetFormatPr defaultColWidth="2.33203125" defaultRowHeight="20.100000000000001" customHeight="1"/>
  <cols>
    <col min="1" max="1" width="2.33203125" style="1"/>
    <col min="2" max="35" width="2.33203125" style="1" customWidth="1"/>
    <col min="36" max="67" width="2.33203125" style="1"/>
    <col min="68" max="68" width="3.77734375" style="1" customWidth="1"/>
    <col min="69" max="69" width="12.77734375" style="1" customWidth="1"/>
    <col min="70" max="72" width="2.33203125" style="1"/>
    <col min="73" max="74" width="2.88671875" style="1" hidden="1" customWidth="1"/>
    <col min="75" max="16384" width="2.33203125" style="1"/>
  </cols>
  <sheetData>
    <row r="5" spans="2:74" ht="30" customHeight="1"/>
    <row r="6" spans="2:74" ht="18" hidden="1" customHeight="1"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</row>
    <row r="7" spans="2:74" ht="18" hidden="1" customHeight="1"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</row>
    <row r="8" spans="2:74" ht="15" customHeight="1" thickBot="1">
      <c r="E8" s="58"/>
      <c r="F8" s="58"/>
      <c r="G8" s="58"/>
      <c r="H8" s="58"/>
      <c r="I8" s="58"/>
      <c r="M8" s="58"/>
      <c r="N8" s="58"/>
      <c r="O8" s="58"/>
      <c r="P8" s="58"/>
      <c r="Q8" s="58"/>
      <c r="U8" s="58"/>
      <c r="V8" s="58"/>
      <c r="W8" s="58"/>
      <c r="X8" s="58"/>
      <c r="Y8" s="58"/>
      <c r="AC8" s="99"/>
      <c r="AD8" s="58"/>
      <c r="AE8" s="58"/>
      <c r="AF8" s="58"/>
      <c r="AG8" s="58"/>
    </row>
    <row r="9" spans="2:74" ht="18" customHeight="1">
      <c r="B9" s="193" t="str">
        <f>급여입력!$C$7 &amp; "년 " &amp; 급여입력!$D$7 &amp; "월 급여명세서"</f>
        <v>2026년 1월 급여명세서</v>
      </c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3"/>
      <c r="AD9" s="193"/>
      <c r="AE9" s="193"/>
      <c r="AF9" s="193"/>
      <c r="AG9" s="193"/>
      <c r="AH9" s="100"/>
      <c r="AI9" s="101"/>
      <c r="AJ9" s="193" t="str">
        <f>B9</f>
        <v>2026년 1월 급여명세서</v>
      </c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3"/>
      <c r="BA9" s="193"/>
      <c r="BB9" s="193"/>
      <c r="BC9" s="193"/>
      <c r="BD9" s="193"/>
      <c r="BE9" s="193"/>
      <c r="BF9" s="193"/>
      <c r="BG9" s="193"/>
      <c r="BH9" s="193"/>
      <c r="BI9" s="193"/>
      <c r="BJ9" s="193"/>
      <c r="BK9" s="193"/>
      <c r="BL9" s="193"/>
      <c r="BM9" s="193"/>
      <c r="BN9" s="193"/>
      <c r="BO9" s="193"/>
      <c r="BQ9" s="102" t="s">
        <v>242</v>
      </c>
    </row>
    <row r="10" spans="2:74" ht="18" customHeight="1" thickBot="1"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  <c r="AH10" s="100"/>
      <c r="AI10" s="101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  <c r="BA10" s="194"/>
      <c r="BB10" s="194"/>
      <c r="BC10" s="194"/>
      <c r="BD10" s="194"/>
      <c r="BE10" s="194"/>
      <c r="BF10" s="194"/>
      <c r="BG10" s="194"/>
      <c r="BH10" s="194"/>
      <c r="BI10" s="194"/>
      <c r="BJ10" s="194"/>
      <c r="BK10" s="194"/>
      <c r="BL10" s="194"/>
      <c r="BM10" s="194"/>
      <c r="BN10" s="194"/>
      <c r="BO10" s="194"/>
      <c r="BQ10" s="97" t="s">
        <v>287</v>
      </c>
    </row>
    <row r="11" spans="2:74" ht="18" customHeight="1" thickBot="1">
      <c r="B11" s="195" t="s">
        <v>144</v>
      </c>
      <c r="C11" s="195"/>
      <c r="D11" s="195"/>
      <c r="E11" s="196" t="str">
        <f>BQ10</f>
        <v>김○○</v>
      </c>
      <c r="F11" s="196"/>
      <c r="G11" s="196"/>
      <c r="H11" s="196"/>
      <c r="I11" s="196"/>
      <c r="J11" s="195" t="s">
        <v>203</v>
      </c>
      <c r="K11" s="195"/>
      <c r="L11" s="195"/>
      <c r="M11" s="196" t="str">
        <f>IFERROR(VLOOKUP($BQ$10,급여범위,2,0),"")</f>
        <v>경리부</v>
      </c>
      <c r="N11" s="196"/>
      <c r="O11" s="196"/>
      <c r="P11" s="196"/>
      <c r="Q11" s="196"/>
      <c r="R11" s="195" t="s">
        <v>204</v>
      </c>
      <c r="S11" s="195"/>
      <c r="T11" s="195"/>
      <c r="U11" s="196" t="str">
        <f>IFERROR(VLOOKUP($BQ$10,급여범위,3,0),"")</f>
        <v>사장</v>
      </c>
      <c r="V11" s="196"/>
      <c r="W11" s="196"/>
      <c r="X11" s="196"/>
      <c r="Y11" s="196"/>
      <c r="Z11" s="195" t="s">
        <v>205</v>
      </c>
      <c r="AA11" s="195"/>
      <c r="AB11" s="195"/>
      <c r="AC11" s="197">
        <f>급여입력!E7</f>
        <v>46063</v>
      </c>
      <c r="AD11" s="198"/>
      <c r="AE11" s="198"/>
      <c r="AF11" s="198"/>
      <c r="AG11" s="198"/>
      <c r="AH11" s="100"/>
      <c r="AI11" s="101"/>
      <c r="AJ11" s="195" t="s">
        <v>206</v>
      </c>
      <c r="AK11" s="195"/>
      <c r="AL11" s="195"/>
      <c r="AM11" s="196" t="str">
        <f>BQ13</f>
        <v>이○○</v>
      </c>
      <c r="AN11" s="196"/>
      <c r="AO11" s="196"/>
      <c r="AP11" s="196"/>
      <c r="AQ11" s="196"/>
      <c r="AR11" s="195" t="s">
        <v>203</v>
      </c>
      <c r="AS11" s="195"/>
      <c r="AT11" s="195"/>
      <c r="AU11" s="196" t="str">
        <f>IFERROR(VLOOKUP($BQ$13,급여범위,2,0),"")</f>
        <v>영업팀</v>
      </c>
      <c r="AV11" s="196"/>
      <c r="AW11" s="196"/>
      <c r="AX11" s="196"/>
      <c r="AY11" s="196"/>
      <c r="AZ11" s="195" t="s">
        <v>146</v>
      </c>
      <c r="BA11" s="195"/>
      <c r="BB11" s="195"/>
      <c r="BC11" s="196" t="str">
        <f>IFERROR(VLOOKUP($BQ$13,급여범위,3,0),"")</f>
        <v>대리</v>
      </c>
      <c r="BD11" s="196"/>
      <c r="BE11" s="196"/>
      <c r="BF11" s="196"/>
      <c r="BG11" s="196"/>
      <c r="BH11" s="195" t="s">
        <v>207</v>
      </c>
      <c r="BI11" s="195"/>
      <c r="BJ11" s="195"/>
      <c r="BK11" s="197">
        <f>AC11</f>
        <v>46063</v>
      </c>
      <c r="BL11" s="198"/>
      <c r="BM11" s="198"/>
      <c r="BN11" s="198"/>
      <c r="BO11" s="198"/>
    </row>
    <row r="12" spans="2:74" ht="18" customHeight="1">
      <c r="B12" s="190" t="s">
        <v>208</v>
      </c>
      <c r="C12" s="191"/>
      <c r="D12" s="191"/>
      <c r="E12" s="191"/>
      <c r="F12" s="191"/>
      <c r="G12" s="191"/>
      <c r="H12" s="191" t="s">
        <v>209</v>
      </c>
      <c r="I12" s="191"/>
      <c r="J12" s="191"/>
      <c r="K12" s="191"/>
      <c r="L12" s="191"/>
      <c r="M12" s="191"/>
      <c r="N12" s="191"/>
      <c r="O12" s="191"/>
      <c r="P12" s="191"/>
      <c r="Q12" s="191"/>
      <c r="R12" s="191" t="s">
        <v>210</v>
      </c>
      <c r="S12" s="191"/>
      <c r="T12" s="191"/>
      <c r="U12" s="191"/>
      <c r="V12" s="191"/>
      <c r="W12" s="191"/>
      <c r="X12" s="191" t="s">
        <v>211</v>
      </c>
      <c r="Y12" s="191"/>
      <c r="Z12" s="191"/>
      <c r="AA12" s="191"/>
      <c r="AB12" s="191"/>
      <c r="AC12" s="191"/>
      <c r="AD12" s="191"/>
      <c r="AE12" s="191"/>
      <c r="AF12" s="191"/>
      <c r="AG12" s="192"/>
      <c r="AH12" s="100"/>
      <c r="AI12" s="101"/>
      <c r="AJ12" s="190" t="s">
        <v>208</v>
      </c>
      <c r="AK12" s="191"/>
      <c r="AL12" s="191"/>
      <c r="AM12" s="191"/>
      <c r="AN12" s="191"/>
      <c r="AO12" s="191"/>
      <c r="AP12" s="191" t="s">
        <v>209</v>
      </c>
      <c r="AQ12" s="191"/>
      <c r="AR12" s="191"/>
      <c r="AS12" s="191"/>
      <c r="AT12" s="191"/>
      <c r="AU12" s="191"/>
      <c r="AV12" s="191"/>
      <c r="AW12" s="191"/>
      <c r="AX12" s="191"/>
      <c r="AY12" s="191"/>
      <c r="AZ12" s="191" t="s">
        <v>210</v>
      </c>
      <c r="BA12" s="191"/>
      <c r="BB12" s="191"/>
      <c r="BC12" s="191"/>
      <c r="BD12" s="191"/>
      <c r="BE12" s="191"/>
      <c r="BF12" s="191" t="s">
        <v>211</v>
      </c>
      <c r="BG12" s="191"/>
      <c r="BH12" s="191"/>
      <c r="BI12" s="191"/>
      <c r="BJ12" s="191"/>
      <c r="BK12" s="191"/>
      <c r="BL12" s="191"/>
      <c r="BM12" s="191"/>
      <c r="BN12" s="191"/>
      <c r="BO12" s="192"/>
      <c r="BQ12" s="102" t="s">
        <v>243</v>
      </c>
    </row>
    <row r="13" spans="2:74" ht="18" customHeight="1" thickBot="1">
      <c r="B13" s="176" t="str">
        <f ca="1">IFERROR(OFFSET(급여입력!$F$12,0,BV13-6), "")</f>
        <v>기본급</v>
      </c>
      <c r="C13" s="176"/>
      <c r="D13" s="176"/>
      <c r="E13" s="176"/>
      <c r="F13" s="176"/>
      <c r="G13" s="177"/>
      <c r="H13" s="178">
        <f t="shared" ref="H13:H52" ca="1" si="0">IFERROR(VLOOKUP($BQ$10,급여범위,BV13-2,0),0)</f>
        <v>7000000</v>
      </c>
      <c r="I13" s="179"/>
      <c r="J13" s="179"/>
      <c r="K13" s="179"/>
      <c r="L13" s="179"/>
      <c r="M13" s="179"/>
      <c r="N13" s="179"/>
      <c r="O13" s="179"/>
      <c r="P13" s="179"/>
      <c r="Q13" s="180"/>
      <c r="R13" s="189" t="str">
        <f ca="1">OFFSET(급여입력!$AU$12,0,ROW(A1)-1)</f>
        <v>근로소득세</v>
      </c>
      <c r="S13" s="176"/>
      <c r="T13" s="176"/>
      <c r="U13" s="176"/>
      <c r="V13" s="176"/>
      <c r="W13" s="177"/>
      <c r="X13" s="178">
        <f t="shared" ref="X13:X32" si="1">IFERROR(VLOOKUP($BQ$10,급여범위,ROW(A45),0), 0)</f>
        <v>732700</v>
      </c>
      <c r="Y13" s="179"/>
      <c r="Z13" s="179"/>
      <c r="AA13" s="179"/>
      <c r="AB13" s="179"/>
      <c r="AC13" s="179"/>
      <c r="AD13" s="179"/>
      <c r="AE13" s="179"/>
      <c r="AF13" s="179"/>
      <c r="AG13" s="179"/>
      <c r="AH13" s="100"/>
      <c r="AI13" s="101"/>
      <c r="AJ13" s="176" t="str">
        <f ca="1">B13</f>
        <v>기본급</v>
      </c>
      <c r="AK13" s="176"/>
      <c r="AL13" s="176"/>
      <c r="AM13" s="176"/>
      <c r="AN13" s="176"/>
      <c r="AO13" s="177"/>
      <c r="AP13" s="178">
        <f t="shared" ref="AP13:AP52" ca="1" si="2">IFERROR(VLOOKUP($BQ$13,급여범위,BV13-2,0),0)</f>
        <v>3500000</v>
      </c>
      <c r="AQ13" s="179"/>
      <c r="AR13" s="179"/>
      <c r="AS13" s="179"/>
      <c r="AT13" s="179"/>
      <c r="AU13" s="179"/>
      <c r="AV13" s="179"/>
      <c r="AW13" s="179"/>
      <c r="AX13" s="179"/>
      <c r="AY13" s="180"/>
      <c r="AZ13" s="189" t="str">
        <f ca="1">R13</f>
        <v>근로소득세</v>
      </c>
      <c r="BA13" s="176"/>
      <c r="BB13" s="176"/>
      <c r="BC13" s="176"/>
      <c r="BD13" s="176"/>
      <c r="BE13" s="177"/>
      <c r="BF13" s="178">
        <f t="shared" ref="BF13:BF32" si="3">IFERROR(VLOOKUP($BQ$13,급여범위,ROW(A45),0), 0)</f>
        <v>3510</v>
      </c>
      <c r="BG13" s="179"/>
      <c r="BH13" s="179"/>
      <c r="BI13" s="179"/>
      <c r="BJ13" s="179"/>
      <c r="BK13" s="179"/>
      <c r="BL13" s="179"/>
      <c r="BM13" s="179"/>
      <c r="BN13" s="179"/>
      <c r="BO13" s="179"/>
      <c r="BQ13" s="97" t="s">
        <v>289</v>
      </c>
      <c r="BU13" s="21">
        <f ca="1">IF(OFFSET(급여입력!$F$12,0,ROW(A1)-1)="","",COLUMN(OFFSET(급여입력!$F$12,0,ROW(A1)-1)))</f>
        <v>6</v>
      </c>
      <c r="BV13" s="21">
        <f t="shared" ref="BV13:BV52" ca="1" si="4">IFERROR(SMALL($BU$13:$BU$52,ROW(A1)),"")</f>
        <v>6</v>
      </c>
    </row>
    <row r="14" spans="2:74" ht="18" customHeight="1">
      <c r="B14" s="176" t="str">
        <f ca="1">IFERROR(OFFSET(급여입력!$F$12,0,BV14-6), "")</f>
        <v>직책수당</v>
      </c>
      <c r="C14" s="176"/>
      <c r="D14" s="176"/>
      <c r="E14" s="176"/>
      <c r="F14" s="176"/>
      <c r="G14" s="177"/>
      <c r="H14" s="178">
        <f t="shared" ca="1" si="0"/>
        <v>0</v>
      </c>
      <c r="I14" s="179"/>
      <c r="J14" s="179"/>
      <c r="K14" s="179"/>
      <c r="L14" s="179"/>
      <c r="M14" s="179"/>
      <c r="N14" s="179"/>
      <c r="O14" s="179"/>
      <c r="P14" s="179"/>
      <c r="Q14" s="180"/>
      <c r="R14" s="189" t="str">
        <f ca="1">OFFSET(급여입력!$AU$12,0,ROW(A2)-1)</f>
        <v>지방소득세</v>
      </c>
      <c r="S14" s="176"/>
      <c r="T14" s="176"/>
      <c r="U14" s="176"/>
      <c r="V14" s="176"/>
      <c r="W14" s="177"/>
      <c r="X14" s="178">
        <f t="shared" si="1"/>
        <v>73270</v>
      </c>
      <c r="Y14" s="179"/>
      <c r="Z14" s="179"/>
      <c r="AA14" s="179"/>
      <c r="AB14" s="179"/>
      <c r="AC14" s="179"/>
      <c r="AD14" s="179"/>
      <c r="AE14" s="179"/>
      <c r="AF14" s="179"/>
      <c r="AG14" s="179"/>
      <c r="AH14" s="100"/>
      <c r="AI14" s="101"/>
      <c r="AJ14" s="176" t="str">
        <f t="shared" ref="AJ14:AJ52" ca="1" si="5">B14</f>
        <v>직책수당</v>
      </c>
      <c r="AK14" s="176"/>
      <c r="AL14" s="176"/>
      <c r="AM14" s="176"/>
      <c r="AN14" s="176"/>
      <c r="AO14" s="177"/>
      <c r="AP14" s="178">
        <f t="shared" ca="1" si="2"/>
        <v>0</v>
      </c>
      <c r="AQ14" s="179"/>
      <c r="AR14" s="179"/>
      <c r="AS14" s="179"/>
      <c r="AT14" s="179"/>
      <c r="AU14" s="179"/>
      <c r="AV14" s="179"/>
      <c r="AW14" s="179"/>
      <c r="AX14" s="179"/>
      <c r="AY14" s="180"/>
      <c r="AZ14" s="189" t="str">
        <f t="shared" ref="AZ14:AZ51" ca="1" si="6">R14</f>
        <v>지방소득세</v>
      </c>
      <c r="BA14" s="176"/>
      <c r="BB14" s="176"/>
      <c r="BC14" s="176"/>
      <c r="BD14" s="176"/>
      <c r="BE14" s="177"/>
      <c r="BF14" s="178">
        <f t="shared" si="3"/>
        <v>350</v>
      </c>
      <c r="BG14" s="179"/>
      <c r="BH14" s="179"/>
      <c r="BI14" s="179"/>
      <c r="BJ14" s="179"/>
      <c r="BK14" s="179"/>
      <c r="BL14" s="179"/>
      <c r="BM14" s="179"/>
      <c r="BN14" s="179"/>
      <c r="BO14" s="179"/>
      <c r="BU14" s="21">
        <f ca="1">IF(OFFSET(급여입력!$F$12,0,ROW(A2)-1)="","",COLUMN(OFFSET(급여입력!$F$12,0,ROW(A2)-1)))</f>
        <v>7</v>
      </c>
      <c r="BV14" s="21">
        <f t="shared" ca="1" si="4"/>
        <v>7</v>
      </c>
    </row>
    <row r="15" spans="2:74" ht="18" customHeight="1">
      <c r="B15" s="176" t="str">
        <f ca="1">IFERROR(OFFSET(급여입력!$F$12,0,BV15-6), "")</f>
        <v>연장수당</v>
      </c>
      <c r="C15" s="176"/>
      <c r="D15" s="176"/>
      <c r="E15" s="176"/>
      <c r="F15" s="176"/>
      <c r="G15" s="177"/>
      <c r="H15" s="178">
        <f t="shared" ca="1" si="0"/>
        <v>0</v>
      </c>
      <c r="I15" s="179"/>
      <c r="J15" s="179"/>
      <c r="K15" s="179"/>
      <c r="L15" s="179"/>
      <c r="M15" s="179"/>
      <c r="N15" s="179"/>
      <c r="O15" s="179"/>
      <c r="P15" s="179"/>
      <c r="Q15" s="180"/>
      <c r="R15" s="189" t="str">
        <f ca="1">OFFSET(급여입력!$AU$12,0,ROW(A3)-1)</f>
        <v>고용보험</v>
      </c>
      <c r="S15" s="176"/>
      <c r="T15" s="176"/>
      <c r="U15" s="176"/>
      <c r="V15" s="176"/>
      <c r="W15" s="177"/>
      <c r="X15" s="178" t="str">
        <f t="shared" si="1"/>
        <v/>
      </c>
      <c r="Y15" s="179"/>
      <c r="Z15" s="179"/>
      <c r="AA15" s="179"/>
      <c r="AB15" s="179"/>
      <c r="AC15" s="179"/>
      <c r="AD15" s="179"/>
      <c r="AE15" s="179"/>
      <c r="AF15" s="179"/>
      <c r="AG15" s="179"/>
      <c r="AH15" s="100"/>
      <c r="AI15" s="101"/>
      <c r="AJ15" s="176" t="str">
        <f t="shared" ca="1" si="5"/>
        <v>연장수당</v>
      </c>
      <c r="AK15" s="176"/>
      <c r="AL15" s="176"/>
      <c r="AM15" s="176"/>
      <c r="AN15" s="176"/>
      <c r="AO15" s="177"/>
      <c r="AP15" s="178">
        <f t="shared" ca="1" si="2"/>
        <v>0</v>
      </c>
      <c r="AQ15" s="179"/>
      <c r="AR15" s="179"/>
      <c r="AS15" s="179"/>
      <c r="AT15" s="179"/>
      <c r="AU15" s="179"/>
      <c r="AV15" s="179"/>
      <c r="AW15" s="179"/>
      <c r="AX15" s="179"/>
      <c r="AY15" s="180"/>
      <c r="AZ15" s="189" t="str">
        <f t="shared" ca="1" si="6"/>
        <v>고용보험</v>
      </c>
      <c r="BA15" s="176"/>
      <c r="BB15" s="176"/>
      <c r="BC15" s="176"/>
      <c r="BD15" s="176"/>
      <c r="BE15" s="177"/>
      <c r="BF15" s="178">
        <f t="shared" si="3"/>
        <v>31500</v>
      </c>
      <c r="BG15" s="179"/>
      <c r="BH15" s="179"/>
      <c r="BI15" s="179"/>
      <c r="BJ15" s="179"/>
      <c r="BK15" s="179"/>
      <c r="BL15" s="179"/>
      <c r="BM15" s="179"/>
      <c r="BN15" s="179"/>
      <c r="BO15" s="179"/>
      <c r="BU15" s="21">
        <f ca="1">IF(OFFSET(급여입력!$F$12,0,ROW(A3)-1)="","",COLUMN(OFFSET(급여입력!$F$12,0,ROW(A3)-1)))</f>
        <v>8</v>
      </c>
      <c r="BV15" s="21">
        <f t="shared" ca="1" si="4"/>
        <v>8</v>
      </c>
    </row>
    <row r="16" spans="2:74" ht="18" customHeight="1">
      <c r="B16" s="176" t="str">
        <f ca="1">IFERROR(OFFSET(급여입력!$F$12,0,BV16-6), "")</f>
        <v>휴일수당</v>
      </c>
      <c r="C16" s="176"/>
      <c r="D16" s="176"/>
      <c r="E16" s="176"/>
      <c r="F16" s="176"/>
      <c r="G16" s="177"/>
      <c r="H16" s="178">
        <f t="shared" ca="1" si="0"/>
        <v>0</v>
      </c>
      <c r="I16" s="179"/>
      <c r="J16" s="179"/>
      <c r="K16" s="179"/>
      <c r="L16" s="179"/>
      <c r="M16" s="179"/>
      <c r="N16" s="179"/>
      <c r="O16" s="179"/>
      <c r="P16" s="179"/>
      <c r="Q16" s="180"/>
      <c r="R16" s="189" t="str">
        <f ca="1">OFFSET(급여입력!$AU$12,0,ROW(A4)-1)</f>
        <v>국민연금</v>
      </c>
      <c r="S16" s="176"/>
      <c r="T16" s="176"/>
      <c r="U16" s="176"/>
      <c r="V16" s="176"/>
      <c r="W16" s="177"/>
      <c r="X16" s="178">
        <f t="shared" si="1"/>
        <v>302570</v>
      </c>
      <c r="Y16" s="179"/>
      <c r="Z16" s="179"/>
      <c r="AA16" s="179"/>
      <c r="AB16" s="179"/>
      <c r="AC16" s="179"/>
      <c r="AD16" s="179"/>
      <c r="AE16" s="179"/>
      <c r="AF16" s="179"/>
      <c r="AG16" s="179"/>
      <c r="AH16" s="100"/>
      <c r="AI16" s="101"/>
      <c r="AJ16" s="176" t="str">
        <f t="shared" ca="1" si="5"/>
        <v>휴일수당</v>
      </c>
      <c r="AK16" s="176"/>
      <c r="AL16" s="176"/>
      <c r="AM16" s="176"/>
      <c r="AN16" s="176"/>
      <c r="AO16" s="177"/>
      <c r="AP16" s="178">
        <f t="shared" ca="1" si="2"/>
        <v>0</v>
      </c>
      <c r="AQ16" s="179"/>
      <c r="AR16" s="179"/>
      <c r="AS16" s="179"/>
      <c r="AT16" s="179"/>
      <c r="AU16" s="179"/>
      <c r="AV16" s="179"/>
      <c r="AW16" s="179"/>
      <c r="AX16" s="179"/>
      <c r="AY16" s="180"/>
      <c r="AZ16" s="189" t="str">
        <f t="shared" ca="1" si="6"/>
        <v>국민연금</v>
      </c>
      <c r="BA16" s="176"/>
      <c r="BB16" s="176"/>
      <c r="BC16" s="176"/>
      <c r="BD16" s="176"/>
      <c r="BE16" s="177"/>
      <c r="BF16" s="178">
        <f t="shared" si="3"/>
        <v>166250</v>
      </c>
      <c r="BG16" s="179"/>
      <c r="BH16" s="179"/>
      <c r="BI16" s="179"/>
      <c r="BJ16" s="179"/>
      <c r="BK16" s="179"/>
      <c r="BL16" s="179"/>
      <c r="BM16" s="179"/>
      <c r="BN16" s="179"/>
      <c r="BO16" s="179"/>
      <c r="BU16" s="21">
        <f ca="1">IF(OFFSET(급여입력!$F$12,0,ROW(A4)-1)="","",COLUMN(OFFSET(급여입력!$F$12,0,ROW(A4)-1)))</f>
        <v>9</v>
      </c>
      <c r="BV16" s="21">
        <f t="shared" ca="1" si="4"/>
        <v>9</v>
      </c>
    </row>
    <row r="17" spans="2:74" ht="18" customHeight="1">
      <c r="B17" s="176" t="str">
        <f ca="1">IFERROR(OFFSET(급여입력!$F$12,0,BV17-6), "")</f>
        <v>상여금</v>
      </c>
      <c r="C17" s="176"/>
      <c r="D17" s="176"/>
      <c r="E17" s="176"/>
      <c r="F17" s="176"/>
      <c r="G17" s="177"/>
      <c r="H17" s="178">
        <f t="shared" ca="1" si="0"/>
        <v>0</v>
      </c>
      <c r="I17" s="179"/>
      <c r="J17" s="179"/>
      <c r="K17" s="179"/>
      <c r="L17" s="179"/>
      <c r="M17" s="179"/>
      <c r="N17" s="179"/>
      <c r="O17" s="179"/>
      <c r="P17" s="179"/>
      <c r="Q17" s="180"/>
      <c r="R17" s="189" t="str">
        <f ca="1">OFFSET(급여입력!$AU$12,0,ROW(A5)-1)</f>
        <v>장기요양</v>
      </c>
      <c r="S17" s="176"/>
      <c r="T17" s="176"/>
      <c r="U17" s="176"/>
      <c r="V17" s="176"/>
      <c r="W17" s="177"/>
      <c r="X17" s="178">
        <f t="shared" si="1"/>
        <v>33060</v>
      </c>
      <c r="Y17" s="179"/>
      <c r="Z17" s="179"/>
      <c r="AA17" s="179"/>
      <c r="AB17" s="179"/>
      <c r="AC17" s="179"/>
      <c r="AD17" s="179"/>
      <c r="AE17" s="179"/>
      <c r="AF17" s="179"/>
      <c r="AG17" s="179"/>
      <c r="AH17" s="100"/>
      <c r="AI17" s="101"/>
      <c r="AJ17" s="176" t="str">
        <f t="shared" ca="1" si="5"/>
        <v>상여금</v>
      </c>
      <c r="AK17" s="176"/>
      <c r="AL17" s="176"/>
      <c r="AM17" s="176"/>
      <c r="AN17" s="176"/>
      <c r="AO17" s="177"/>
      <c r="AP17" s="178">
        <f t="shared" ca="1" si="2"/>
        <v>0</v>
      </c>
      <c r="AQ17" s="179"/>
      <c r="AR17" s="179"/>
      <c r="AS17" s="179"/>
      <c r="AT17" s="179"/>
      <c r="AU17" s="179"/>
      <c r="AV17" s="179"/>
      <c r="AW17" s="179"/>
      <c r="AX17" s="179"/>
      <c r="AY17" s="180"/>
      <c r="AZ17" s="189" t="str">
        <f t="shared" ca="1" si="6"/>
        <v>장기요양</v>
      </c>
      <c r="BA17" s="176"/>
      <c r="BB17" s="176"/>
      <c r="BC17" s="176"/>
      <c r="BD17" s="176"/>
      <c r="BE17" s="177"/>
      <c r="BF17" s="178">
        <f t="shared" si="3"/>
        <v>16530</v>
      </c>
      <c r="BG17" s="179"/>
      <c r="BH17" s="179"/>
      <c r="BI17" s="179"/>
      <c r="BJ17" s="179"/>
      <c r="BK17" s="179"/>
      <c r="BL17" s="179"/>
      <c r="BM17" s="179"/>
      <c r="BN17" s="179"/>
      <c r="BO17" s="179"/>
      <c r="BU17" s="21">
        <f ca="1">IF(OFFSET(급여입력!$F$12,0,ROW(A5)-1)="","",COLUMN(OFFSET(급여입력!$F$12,0,ROW(A5)-1)))</f>
        <v>10</v>
      </c>
      <c r="BV17" s="21">
        <f t="shared" ca="1" si="4"/>
        <v>10</v>
      </c>
    </row>
    <row r="18" spans="2:74" ht="18" customHeight="1">
      <c r="B18" s="176" t="str">
        <f ca="1">IFERROR(OFFSET(급여입력!$F$12,0,BV18-6), "")</f>
        <v>기타</v>
      </c>
      <c r="C18" s="176"/>
      <c r="D18" s="176"/>
      <c r="E18" s="176"/>
      <c r="F18" s="176"/>
      <c r="G18" s="177"/>
      <c r="H18" s="178">
        <f t="shared" ca="1" si="0"/>
        <v>0</v>
      </c>
      <c r="I18" s="179"/>
      <c r="J18" s="179"/>
      <c r="K18" s="179"/>
      <c r="L18" s="179"/>
      <c r="M18" s="179"/>
      <c r="N18" s="179"/>
      <c r="O18" s="179"/>
      <c r="P18" s="179"/>
      <c r="Q18" s="180"/>
      <c r="R18" s="189" t="str">
        <f ca="1">OFFSET(급여입력!$AU$12,0,ROW(A6)-1)</f>
        <v>건강보험</v>
      </c>
      <c r="S18" s="176"/>
      <c r="T18" s="176"/>
      <c r="U18" s="176"/>
      <c r="V18" s="176"/>
      <c r="W18" s="177"/>
      <c r="X18" s="178">
        <f t="shared" si="1"/>
        <v>251650</v>
      </c>
      <c r="Y18" s="179"/>
      <c r="Z18" s="179"/>
      <c r="AA18" s="179"/>
      <c r="AB18" s="179"/>
      <c r="AC18" s="179"/>
      <c r="AD18" s="179"/>
      <c r="AE18" s="179"/>
      <c r="AF18" s="179"/>
      <c r="AG18" s="179"/>
      <c r="AH18" s="100"/>
      <c r="AI18" s="101"/>
      <c r="AJ18" s="176" t="str">
        <f t="shared" ca="1" si="5"/>
        <v>기타</v>
      </c>
      <c r="AK18" s="176"/>
      <c r="AL18" s="176"/>
      <c r="AM18" s="176"/>
      <c r="AN18" s="176"/>
      <c r="AO18" s="177"/>
      <c r="AP18" s="178">
        <f t="shared" ca="1" si="2"/>
        <v>0</v>
      </c>
      <c r="AQ18" s="179"/>
      <c r="AR18" s="179"/>
      <c r="AS18" s="179"/>
      <c r="AT18" s="179"/>
      <c r="AU18" s="179"/>
      <c r="AV18" s="179"/>
      <c r="AW18" s="179"/>
      <c r="AX18" s="179"/>
      <c r="AY18" s="180"/>
      <c r="AZ18" s="189" t="str">
        <f t="shared" ca="1" si="6"/>
        <v>건강보험</v>
      </c>
      <c r="BA18" s="176"/>
      <c r="BB18" s="176"/>
      <c r="BC18" s="176"/>
      <c r="BD18" s="176"/>
      <c r="BE18" s="177"/>
      <c r="BF18" s="178">
        <f t="shared" si="3"/>
        <v>125820</v>
      </c>
      <c r="BG18" s="179"/>
      <c r="BH18" s="179"/>
      <c r="BI18" s="179"/>
      <c r="BJ18" s="179"/>
      <c r="BK18" s="179"/>
      <c r="BL18" s="179"/>
      <c r="BM18" s="179"/>
      <c r="BN18" s="179"/>
      <c r="BO18" s="179"/>
      <c r="BU18" s="21">
        <f ca="1">IF(OFFSET(급여입력!$F$12,0,ROW(A6)-1)="","",COLUMN(OFFSET(급여입력!$F$12,0,ROW(A6)-1)))</f>
        <v>11</v>
      </c>
      <c r="BV18" s="21">
        <f t="shared" ca="1" si="4"/>
        <v>11</v>
      </c>
    </row>
    <row r="19" spans="2:74" ht="18" customHeight="1">
      <c r="B19" s="176" t="str">
        <f ca="1">IFERROR(OFFSET(급여입력!$F$12,0,BV19-6), "")</f>
        <v>식대</v>
      </c>
      <c r="C19" s="176"/>
      <c r="D19" s="176"/>
      <c r="E19" s="176"/>
      <c r="F19" s="176"/>
      <c r="G19" s="177"/>
      <c r="H19" s="178">
        <f t="shared" ca="1" si="0"/>
        <v>0</v>
      </c>
      <c r="I19" s="179"/>
      <c r="J19" s="179"/>
      <c r="K19" s="179"/>
      <c r="L19" s="179"/>
      <c r="M19" s="179"/>
      <c r="N19" s="179"/>
      <c r="O19" s="179"/>
      <c r="P19" s="179"/>
      <c r="Q19" s="180"/>
      <c r="R19" s="189" t="str">
        <f ca="1">OFFSET(급여입력!$AU$12,0,ROW(A7)-1)</f>
        <v>기타</v>
      </c>
      <c r="S19" s="176"/>
      <c r="T19" s="176"/>
      <c r="U19" s="176"/>
      <c r="V19" s="176"/>
      <c r="W19" s="177"/>
      <c r="X19" s="178">
        <f t="shared" si="1"/>
        <v>0</v>
      </c>
      <c r="Y19" s="179"/>
      <c r="Z19" s="179"/>
      <c r="AA19" s="179"/>
      <c r="AB19" s="179"/>
      <c r="AC19" s="179"/>
      <c r="AD19" s="179"/>
      <c r="AE19" s="179"/>
      <c r="AF19" s="179"/>
      <c r="AG19" s="179"/>
      <c r="AH19" s="100"/>
      <c r="AI19" s="101"/>
      <c r="AJ19" s="176" t="str">
        <f t="shared" ca="1" si="5"/>
        <v>식대</v>
      </c>
      <c r="AK19" s="176"/>
      <c r="AL19" s="176"/>
      <c r="AM19" s="176"/>
      <c r="AN19" s="176"/>
      <c r="AO19" s="177"/>
      <c r="AP19" s="178">
        <f t="shared" ca="1" si="2"/>
        <v>0</v>
      </c>
      <c r="AQ19" s="179"/>
      <c r="AR19" s="179"/>
      <c r="AS19" s="179"/>
      <c r="AT19" s="179"/>
      <c r="AU19" s="179"/>
      <c r="AV19" s="179"/>
      <c r="AW19" s="179"/>
      <c r="AX19" s="179"/>
      <c r="AY19" s="180"/>
      <c r="AZ19" s="189" t="str">
        <f t="shared" ca="1" si="6"/>
        <v>기타</v>
      </c>
      <c r="BA19" s="176"/>
      <c r="BB19" s="176"/>
      <c r="BC19" s="176"/>
      <c r="BD19" s="176"/>
      <c r="BE19" s="177"/>
      <c r="BF19" s="178">
        <f t="shared" si="3"/>
        <v>0</v>
      </c>
      <c r="BG19" s="179"/>
      <c r="BH19" s="179"/>
      <c r="BI19" s="179"/>
      <c r="BJ19" s="179"/>
      <c r="BK19" s="179"/>
      <c r="BL19" s="179"/>
      <c r="BM19" s="179"/>
      <c r="BN19" s="179"/>
      <c r="BO19" s="179"/>
      <c r="BU19" s="21" t="str">
        <f ca="1">IF(OFFSET(급여입력!$F$12,0,ROW(A7)-1)="","",COLUMN(OFFSET(급여입력!$F$12,0,ROW(A7)-1)))</f>
        <v/>
      </c>
      <c r="BV19" s="21">
        <f t="shared" ca="1" si="4"/>
        <v>26</v>
      </c>
    </row>
    <row r="20" spans="2:74" ht="18" customHeight="1">
      <c r="B20" s="176" t="str">
        <f ca="1">IFERROR(OFFSET(급여입력!$F$12,0,BV20-6), "")</f>
        <v>교통비</v>
      </c>
      <c r="C20" s="176"/>
      <c r="D20" s="176"/>
      <c r="E20" s="176"/>
      <c r="F20" s="176"/>
      <c r="G20" s="177"/>
      <c r="H20" s="178">
        <f t="shared" ca="1" si="0"/>
        <v>0</v>
      </c>
      <c r="I20" s="179"/>
      <c r="J20" s="179"/>
      <c r="K20" s="179"/>
      <c r="L20" s="179"/>
      <c r="M20" s="179"/>
      <c r="N20" s="179"/>
      <c r="O20" s="179"/>
      <c r="P20" s="179"/>
      <c r="Q20" s="180"/>
      <c r="R20" s="189" t="str">
        <f ca="1">OFFSET(급여입력!$AU$12,0,ROW(A8)-1)</f>
        <v>연말정산</v>
      </c>
      <c r="S20" s="176"/>
      <c r="T20" s="176"/>
      <c r="U20" s="176"/>
      <c r="V20" s="176"/>
      <c r="W20" s="177"/>
      <c r="X20" s="178">
        <f t="shared" si="1"/>
        <v>0</v>
      </c>
      <c r="Y20" s="179"/>
      <c r="Z20" s="179"/>
      <c r="AA20" s="179"/>
      <c r="AB20" s="179"/>
      <c r="AC20" s="179"/>
      <c r="AD20" s="179"/>
      <c r="AE20" s="179"/>
      <c r="AF20" s="179"/>
      <c r="AG20" s="179"/>
      <c r="AH20" s="100"/>
      <c r="AI20" s="101"/>
      <c r="AJ20" s="176" t="str">
        <f t="shared" ca="1" si="5"/>
        <v>교통비</v>
      </c>
      <c r="AK20" s="176"/>
      <c r="AL20" s="176"/>
      <c r="AM20" s="176"/>
      <c r="AN20" s="176"/>
      <c r="AO20" s="177"/>
      <c r="AP20" s="178">
        <f t="shared" ca="1" si="2"/>
        <v>0</v>
      </c>
      <c r="AQ20" s="179"/>
      <c r="AR20" s="179"/>
      <c r="AS20" s="179"/>
      <c r="AT20" s="179"/>
      <c r="AU20" s="179"/>
      <c r="AV20" s="179"/>
      <c r="AW20" s="179"/>
      <c r="AX20" s="179"/>
      <c r="AY20" s="180"/>
      <c r="AZ20" s="189" t="str">
        <f t="shared" ca="1" si="6"/>
        <v>연말정산</v>
      </c>
      <c r="BA20" s="176"/>
      <c r="BB20" s="176"/>
      <c r="BC20" s="176"/>
      <c r="BD20" s="176"/>
      <c r="BE20" s="177"/>
      <c r="BF20" s="178">
        <f t="shared" si="3"/>
        <v>0</v>
      </c>
      <c r="BG20" s="179"/>
      <c r="BH20" s="179"/>
      <c r="BI20" s="179"/>
      <c r="BJ20" s="179"/>
      <c r="BK20" s="179"/>
      <c r="BL20" s="179"/>
      <c r="BM20" s="179"/>
      <c r="BN20" s="179"/>
      <c r="BO20" s="179"/>
      <c r="BU20" s="21" t="str">
        <f ca="1">IF(OFFSET(급여입력!$F$12,0,ROW(A8)-1)="","",COLUMN(OFFSET(급여입력!$F$12,0,ROW(A8)-1)))</f>
        <v/>
      </c>
      <c r="BV20" s="21">
        <f t="shared" ca="1" si="4"/>
        <v>27</v>
      </c>
    </row>
    <row r="21" spans="2:74" ht="18" customHeight="1">
      <c r="B21" s="176" t="str">
        <f ca="1">IFERROR(OFFSET(급여입력!$F$12,0,BV21-6), "")</f>
        <v>복지후생</v>
      </c>
      <c r="C21" s="176"/>
      <c r="D21" s="176"/>
      <c r="E21" s="176"/>
      <c r="F21" s="176"/>
      <c r="G21" s="177"/>
      <c r="H21" s="178">
        <f t="shared" ca="1" si="0"/>
        <v>0</v>
      </c>
      <c r="I21" s="179"/>
      <c r="J21" s="179"/>
      <c r="K21" s="179"/>
      <c r="L21" s="179"/>
      <c r="M21" s="179"/>
      <c r="N21" s="179"/>
      <c r="O21" s="179"/>
      <c r="P21" s="179"/>
      <c r="Q21" s="180"/>
      <c r="R21" s="189">
        <f ca="1">OFFSET(급여입력!$AU$12,0,ROW(A9)-1)</f>
        <v>0</v>
      </c>
      <c r="S21" s="176"/>
      <c r="T21" s="176"/>
      <c r="U21" s="176"/>
      <c r="V21" s="176"/>
      <c r="W21" s="177"/>
      <c r="X21" s="178">
        <f t="shared" si="1"/>
        <v>0</v>
      </c>
      <c r="Y21" s="179"/>
      <c r="Z21" s="179"/>
      <c r="AA21" s="179"/>
      <c r="AB21" s="179"/>
      <c r="AC21" s="179"/>
      <c r="AD21" s="179"/>
      <c r="AE21" s="179"/>
      <c r="AF21" s="179"/>
      <c r="AG21" s="179"/>
      <c r="AH21" s="100"/>
      <c r="AI21" s="101"/>
      <c r="AJ21" s="176" t="str">
        <f t="shared" ca="1" si="5"/>
        <v>복지후생</v>
      </c>
      <c r="AK21" s="176"/>
      <c r="AL21" s="176"/>
      <c r="AM21" s="176"/>
      <c r="AN21" s="176"/>
      <c r="AO21" s="177"/>
      <c r="AP21" s="178">
        <f t="shared" ca="1" si="2"/>
        <v>0</v>
      </c>
      <c r="AQ21" s="179"/>
      <c r="AR21" s="179"/>
      <c r="AS21" s="179"/>
      <c r="AT21" s="179"/>
      <c r="AU21" s="179"/>
      <c r="AV21" s="179"/>
      <c r="AW21" s="179"/>
      <c r="AX21" s="179"/>
      <c r="AY21" s="180"/>
      <c r="AZ21" s="189">
        <f t="shared" ca="1" si="6"/>
        <v>0</v>
      </c>
      <c r="BA21" s="176"/>
      <c r="BB21" s="176"/>
      <c r="BC21" s="176"/>
      <c r="BD21" s="176"/>
      <c r="BE21" s="177"/>
      <c r="BF21" s="178">
        <f t="shared" si="3"/>
        <v>0</v>
      </c>
      <c r="BG21" s="179"/>
      <c r="BH21" s="179"/>
      <c r="BI21" s="179"/>
      <c r="BJ21" s="179"/>
      <c r="BK21" s="179"/>
      <c r="BL21" s="179"/>
      <c r="BM21" s="179"/>
      <c r="BN21" s="179"/>
      <c r="BO21" s="179"/>
      <c r="BU21" s="21" t="str">
        <f ca="1">IF(OFFSET(급여입력!$F$12,0,ROW(A9)-1)="","",COLUMN(OFFSET(급여입력!$F$12,0,ROW(A9)-1)))</f>
        <v/>
      </c>
      <c r="BV21" s="21">
        <f t="shared" ca="1" si="4"/>
        <v>28</v>
      </c>
    </row>
    <row r="22" spans="2:74" ht="18" customHeight="1">
      <c r="B22" s="176" t="str">
        <f ca="1">IFERROR(OFFSET(급여입력!$F$12,0,BV22-6), "")</f>
        <v>기타</v>
      </c>
      <c r="C22" s="176"/>
      <c r="D22" s="176"/>
      <c r="E22" s="176"/>
      <c r="F22" s="176"/>
      <c r="G22" s="177"/>
      <c r="H22" s="178">
        <f t="shared" ca="1" si="0"/>
        <v>0</v>
      </c>
      <c r="I22" s="179"/>
      <c r="J22" s="179"/>
      <c r="K22" s="179"/>
      <c r="L22" s="179"/>
      <c r="M22" s="179"/>
      <c r="N22" s="179"/>
      <c r="O22" s="179"/>
      <c r="P22" s="179"/>
      <c r="Q22" s="180"/>
      <c r="R22" s="189">
        <f ca="1">OFFSET(급여입력!$AU$12,0,ROW(A10)-1)</f>
        <v>0</v>
      </c>
      <c r="S22" s="176"/>
      <c r="T22" s="176"/>
      <c r="U22" s="176"/>
      <c r="V22" s="176"/>
      <c r="W22" s="177"/>
      <c r="X22" s="178">
        <f t="shared" si="1"/>
        <v>0</v>
      </c>
      <c r="Y22" s="179"/>
      <c r="Z22" s="179"/>
      <c r="AA22" s="179"/>
      <c r="AB22" s="179"/>
      <c r="AC22" s="179"/>
      <c r="AD22" s="179"/>
      <c r="AE22" s="179"/>
      <c r="AF22" s="179"/>
      <c r="AG22" s="179"/>
      <c r="AH22" s="100"/>
      <c r="AI22" s="101"/>
      <c r="AJ22" s="176" t="str">
        <f t="shared" ca="1" si="5"/>
        <v>기타</v>
      </c>
      <c r="AK22" s="176"/>
      <c r="AL22" s="176"/>
      <c r="AM22" s="176"/>
      <c r="AN22" s="176"/>
      <c r="AO22" s="177"/>
      <c r="AP22" s="178">
        <f t="shared" ca="1" si="2"/>
        <v>0</v>
      </c>
      <c r="AQ22" s="179"/>
      <c r="AR22" s="179"/>
      <c r="AS22" s="179"/>
      <c r="AT22" s="179"/>
      <c r="AU22" s="179"/>
      <c r="AV22" s="179"/>
      <c r="AW22" s="179"/>
      <c r="AX22" s="179"/>
      <c r="AY22" s="180"/>
      <c r="AZ22" s="189">
        <f t="shared" ca="1" si="6"/>
        <v>0</v>
      </c>
      <c r="BA22" s="176"/>
      <c r="BB22" s="176"/>
      <c r="BC22" s="176"/>
      <c r="BD22" s="176"/>
      <c r="BE22" s="177"/>
      <c r="BF22" s="178">
        <f t="shared" si="3"/>
        <v>0</v>
      </c>
      <c r="BG22" s="179"/>
      <c r="BH22" s="179"/>
      <c r="BI22" s="179"/>
      <c r="BJ22" s="179"/>
      <c r="BK22" s="179"/>
      <c r="BL22" s="179"/>
      <c r="BM22" s="179"/>
      <c r="BN22" s="179"/>
      <c r="BO22" s="179"/>
      <c r="BU22" s="21" t="str">
        <f ca="1">IF(OFFSET(급여입력!$F$12,0,ROW(A10)-1)="","",COLUMN(OFFSET(급여입력!$F$12,0,ROW(A10)-1)))</f>
        <v/>
      </c>
      <c r="BV22" s="21">
        <f t="shared" ca="1" si="4"/>
        <v>29</v>
      </c>
    </row>
    <row r="23" spans="2:74" ht="18" hidden="1" customHeight="1">
      <c r="B23" s="176" t="str">
        <f ca="1">IFERROR(OFFSET(급여입력!$F$12,0,BV23-6), "")</f>
        <v/>
      </c>
      <c r="C23" s="176"/>
      <c r="D23" s="176"/>
      <c r="E23" s="176"/>
      <c r="F23" s="176"/>
      <c r="G23" s="177"/>
      <c r="H23" s="178">
        <f t="shared" ca="1" si="0"/>
        <v>0</v>
      </c>
      <c r="I23" s="179"/>
      <c r="J23" s="179"/>
      <c r="K23" s="179"/>
      <c r="L23" s="179"/>
      <c r="M23" s="179"/>
      <c r="N23" s="179"/>
      <c r="O23" s="179"/>
      <c r="P23" s="179"/>
      <c r="Q23" s="180"/>
      <c r="R23" s="189">
        <f ca="1">OFFSET(급여입력!$AU$12,0,ROW(A11)-1)</f>
        <v>0</v>
      </c>
      <c r="S23" s="176"/>
      <c r="T23" s="176"/>
      <c r="U23" s="176"/>
      <c r="V23" s="176"/>
      <c r="W23" s="177"/>
      <c r="X23" s="178">
        <f t="shared" si="1"/>
        <v>0</v>
      </c>
      <c r="Y23" s="179"/>
      <c r="Z23" s="179"/>
      <c r="AA23" s="179"/>
      <c r="AB23" s="179"/>
      <c r="AC23" s="179"/>
      <c r="AD23" s="179"/>
      <c r="AE23" s="179"/>
      <c r="AF23" s="179"/>
      <c r="AG23" s="179"/>
      <c r="AH23" s="100"/>
      <c r="AI23" s="101"/>
      <c r="AJ23" s="176" t="str">
        <f t="shared" ca="1" si="5"/>
        <v/>
      </c>
      <c r="AK23" s="176"/>
      <c r="AL23" s="176"/>
      <c r="AM23" s="176"/>
      <c r="AN23" s="176"/>
      <c r="AO23" s="177"/>
      <c r="AP23" s="178">
        <f t="shared" ca="1" si="2"/>
        <v>0</v>
      </c>
      <c r="AQ23" s="179"/>
      <c r="AR23" s="179"/>
      <c r="AS23" s="179"/>
      <c r="AT23" s="179"/>
      <c r="AU23" s="179"/>
      <c r="AV23" s="179"/>
      <c r="AW23" s="179"/>
      <c r="AX23" s="179"/>
      <c r="AY23" s="180"/>
      <c r="AZ23" s="189">
        <f t="shared" ca="1" si="6"/>
        <v>0</v>
      </c>
      <c r="BA23" s="176"/>
      <c r="BB23" s="176"/>
      <c r="BC23" s="176"/>
      <c r="BD23" s="176"/>
      <c r="BE23" s="177"/>
      <c r="BF23" s="178">
        <f t="shared" si="3"/>
        <v>0</v>
      </c>
      <c r="BG23" s="179"/>
      <c r="BH23" s="179"/>
      <c r="BI23" s="179"/>
      <c r="BJ23" s="179"/>
      <c r="BK23" s="179"/>
      <c r="BL23" s="179"/>
      <c r="BM23" s="179"/>
      <c r="BN23" s="179"/>
      <c r="BO23" s="179"/>
      <c r="BU23" s="21" t="str">
        <f ca="1">IF(OFFSET(급여입력!$F$12,0,ROW(A11)-1)="","",COLUMN(OFFSET(급여입력!$F$12,0,ROW(A11)-1)))</f>
        <v/>
      </c>
      <c r="BV23" s="21" t="str">
        <f t="shared" ca="1" si="4"/>
        <v/>
      </c>
    </row>
    <row r="24" spans="2:74" ht="18" hidden="1" customHeight="1">
      <c r="B24" s="176" t="str">
        <f ca="1">IFERROR(OFFSET(급여입력!$F$12,0,BV24-6), "")</f>
        <v/>
      </c>
      <c r="C24" s="176"/>
      <c r="D24" s="176"/>
      <c r="E24" s="176"/>
      <c r="F24" s="176"/>
      <c r="G24" s="177"/>
      <c r="H24" s="178">
        <f t="shared" ca="1" si="0"/>
        <v>0</v>
      </c>
      <c r="I24" s="179"/>
      <c r="J24" s="179"/>
      <c r="K24" s="179"/>
      <c r="L24" s="179"/>
      <c r="M24" s="179"/>
      <c r="N24" s="179"/>
      <c r="O24" s="179"/>
      <c r="P24" s="179"/>
      <c r="Q24" s="180"/>
      <c r="R24" s="189">
        <f ca="1">OFFSET(급여입력!$AU$12,0,ROW(A12)-1)</f>
        <v>0</v>
      </c>
      <c r="S24" s="176"/>
      <c r="T24" s="176"/>
      <c r="U24" s="176"/>
      <c r="V24" s="176"/>
      <c r="W24" s="177"/>
      <c r="X24" s="178">
        <f t="shared" si="1"/>
        <v>0</v>
      </c>
      <c r="Y24" s="179"/>
      <c r="Z24" s="179"/>
      <c r="AA24" s="179"/>
      <c r="AB24" s="179"/>
      <c r="AC24" s="179"/>
      <c r="AD24" s="179"/>
      <c r="AE24" s="179"/>
      <c r="AF24" s="179"/>
      <c r="AG24" s="179"/>
      <c r="AH24" s="100"/>
      <c r="AI24" s="101"/>
      <c r="AJ24" s="176" t="str">
        <f t="shared" ca="1" si="5"/>
        <v/>
      </c>
      <c r="AK24" s="176"/>
      <c r="AL24" s="176"/>
      <c r="AM24" s="176"/>
      <c r="AN24" s="176"/>
      <c r="AO24" s="177"/>
      <c r="AP24" s="178">
        <f t="shared" ca="1" si="2"/>
        <v>0</v>
      </c>
      <c r="AQ24" s="179"/>
      <c r="AR24" s="179"/>
      <c r="AS24" s="179"/>
      <c r="AT24" s="179"/>
      <c r="AU24" s="179"/>
      <c r="AV24" s="179"/>
      <c r="AW24" s="179"/>
      <c r="AX24" s="179"/>
      <c r="AY24" s="180"/>
      <c r="AZ24" s="189">
        <f t="shared" ca="1" si="6"/>
        <v>0</v>
      </c>
      <c r="BA24" s="176"/>
      <c r="BB24" s="176"/>
      <c r="BC24" s="176"/>
      <c r="BD24" s="176"/>
      <c r="BE24" s="177"/>
      <c r="BF24" s="178">
        <f t="shared" si="3"/>
        <v>0</v>
      </c>
      <c r="BG24" s="179"/>
      <c r="BH24" s="179"/>
      <c r="BI24" s="179"/>
      <c r="BJ24" s="179"/>
      <c r="BK24" s="179"/>
      <c r="BL24" s="179"/>
      <c r="BM24" s="179"/>
      <c r="BN24" s="179"/>
      <c r="BO24" s="179"/>
      <c r="BU24" s="21" t="str">
        <f ca="1">IF(OFFSET(급여입력!$F$12,0,ROW(A12)-1)="","",COLUMN(OFFSET(급여입력!$F$12,0,ROW(A12)-1)))</f>
        <v/>
      </c>
      <c r="BV24" s="21" t="str">
        <f t="shared" ca="1" si="4"/>
        <v/>
      </c>
    </row>
    <row r="25" spans="2:74" ht="18" hidden="1" customHeight="1">
      <c r="B25" s="176" t="str">
        <f ca="1">IFERROR(OFFSET(급여입력!$F$12,0,BV25-6), "")</f>
        <v/>
      </c>
      <c r="C25" s="176"/>
      <c r="D25" s="176"/>
      <c r="E25" s="176"/>
      <c r="F25" s="176"/>
      <c r="G25" s="177"/>
      <c r="H25" s="178">
        <f t="shared" ca="1" si="0"/>
        <v>0</v>
      </c>
      <c r="I25" s="179"/>
      <c r="J25" s="179"/>
      <c r="K25" s="179"/>
      <c r="L25" s="179"/>
      <c r="M25" s="179"/>
      <c r="N25" s="179"/>
      <c r="O25" s="179"/>
      <c r="P25" s="179"/>
      <c r="Q25" s="180"/>
      <c r="R25" s="189">
        <f ca="1">OFFSET(급여입력!$AU$12,0,ROW(A13)-1)</f>
        <v>0</v>
      </c>
      <c r="S25" s="176"/>
      <c r="T25" s="176"/>
      <c r="U25" s="176"/>
      <c r="V25" s="176"/>
      <c r="W25" s="177"/>
      <c r="X25" s="178">
        <f t="shared" si="1"/>
        <v>0</v>
      </c>
      <c r="Y25" s="179"/>
      <c r="Z25" s="179"/>
      <c r="AA25" s="179"/>
      <c r="AB25" s="179"/>
      <c r="AC25" s="179"/>
      <c r="AD25" s="179"/>
      <c r="AE25" s="179"/>
      <c r="AF25" s="179"/>
      <c r="AG25" s="179"/>
      <c r="AH25" s="100"/>
      <c r="AI25" s="101"/>
      <c r="AJ25" s="176" t="str">
        <f t="shared" ca="1" si="5"/>
        <v/>
      </c>
      <c r="AK25" s="176"/>
      <c r="AL25" s="176"/>
      <c r="AM25" s="176"/>
      <c r="AN25" s="176"/>
      <c r="AO25" s="177"/>
      <c r="AP25" s="178">
        <f t="shared" ca="1" si="2"/>
        <v>0</v>
      </c>
      <c r="AQ25" s="179"/>
      <c r="AR25" s="179"/>
      <c r="AS25" s="179"/>
      <c r="AT25" s="179"/>
      <c r="AU25" s="179"/>
      <c r="AV25" s="179"/>
      <c r="AW25" s="179"/>
      <c r="AX25" s="179"/>
      <c r="AY25" s="180"/>
      <c r="AZ25" s="189">
        <f t="shared" ca="1" si="6"/>
        <v>0</v>
      </c>
      <c r="BA25" s="176"/>
      <c r="BB25" s="176"/>
      <c r="BC25" s="176"/>
      <c r="BD25" s="176"/>
      <c r="BE25" s="177"/>
      <c r="BF25" s="178">
        <f t="shared" si="3"/>
        <v>0</v>
      </c>
      <c r="BG25" s="179"/>
      <c r="BH25" s="179"/>
      <c r="BI25" s="179"/>
      <c r="BJ25" s="179"/>
      <c r="BK25" s="179"/>
      <c r="BL25" s="179"/>
      <c r="BM25" s="179"/>
      <c r="BN25" s="179"/>
      <c r="BO25" s="179"/>
      <c r="BU25" s="21" t="str">
        <f ca="1">IF(OFFSET(급여입력!$F$12,0,ROW(A13)-1)="","",COLUMN(OFFSET(급여입력!$F$12,0,ROW(A13)-1)))</f>
        <v/>
      </c>
      <c r="BV25" s="21" t="str">
        <f t="shared" ca="1" si="4"/>
        <v/>
      </c>
    </row>
    <row r="26" spans="2:74" ht="18" hidden="1" customHeight="1">
      <c r="B26" s="176" t="str">
        <f ca="1">IFERROR(OFFSET(급여입력!$F$12,0,BV26-6), "")</f>
        <v/>
      </c>
      <c r="C26" s="176"/>
      <c r="D26" s="176"/>
      <c r="E26" s="176"/>
      <c r="F26" s="176"/>
      <c r="G26" s="177"/>
      <c r="H26" s="178">
        <f t="shared" ca="1" si="0"/>
        <v>0</v>
      </c>
      <c r="I26" s="179"/>
      <c r="J26" s="179"/>
      <c r="K26" s="179"/>
      <c r="L26" s="179"/>
      <c r="M26" s="179"/>
      <c r="N26" s="179"/>
      <c r="O26" s="179"/>
      <c r="P26" s="179"/>
      <c r="Q26" s="180"/>
      <c r="R26" s="189">
        <f ca="1">OFFSET(급여입력!$AU$12,0,ROW(A14)-1)</f>
        <v>0</v>
      </c>
      <c r="S26" s="176"/>
      <c r="T26" s="176"/>
      <c r="U26" s="176"/>
      <c r="V26" s="176"/>
      <c r="W26" s="177"/>
      <c r="X26" s="178">
        <f t="shared" si="1"/>
        <v>0</v>
      </c>
      <c r="Y26" s="179"/>
      <c r="Z26" s="179"/>
      <c r="AA26" s="179"/>
      <c r="AB26" s="179"/>
      <c r="AC26" s="179"/>
      <c r="AD26" s="179"/>
      <c r="AE26" s="179"/>
      <c r="AF26" s="179"/>
      <c r="AG26" s="179"/>
      <c r="AH26" s="100"/>
      <c r="AI26" s="101"/>
      <c r="AJ26" s="176" t="str">
        <f t="shared" ca="1" si="5"/>
        <v/>
      </c>
      <c r="AK26" s="176"/>
      <c r="AL26" s="176"/>
      <c r="AM26" s="176"/>
      <c r="AN26" s="176"/>
      <c r="AO26" s="177"/>
      <c r="AP26" s="178">
        <f t="shared" ca="1" si="2"/>
        <v>0</v>
      </c>
      <c r="AQ26" s="179"/>
      <c r="AR26" s="179"/>
      <c r="AS26" s="179"/>
      <c r="AT26" s="179"/>
      <c r="AU26" s="179"/>
      <c r="AV26" s="179"/>
      <c r="AW26" s="179"/>
      <c r="AX26" s="179"/>
      <c r="AY26" s="180"/>
      <c r="AZ26" s="189">
        <f t="shared" ca="1" si="6"/>
        <v>0</v>
      </c>
      <c r="BA26" s="176"/>
      <c r="BB26" s="176"/>
      <c r="BC26" s="176"/>
      <c r="BD26" s="176"/>
      <c r="BE26" s="177"/>
      <c r="BF26" s="178">
        <f t="shared" si="3"/>
        <v>0</v>
      </c>
      <c r="BG26" s="179"/>
      <c r="BH26" s="179"/>
      <c r="BI26" s="179"/>
      <c r="BJ26" s="179"/>
      <c r="BK26" s="179"/>
      <c r="BL26" s="179"/>
      <c r="BM26" s="179"/>
      <c r="BN26" s="179"/>
      <c r="BO26" s="179"/>
      <c r="BU26" s="21" t="str">
        <f ca="1">IF(OFFSET(급여입력!$F$12,0,ROW(A14)-1)="","",COLUMN(OFFSET(급여입력!$F$12,0,ROW(A14)-1)))</f>
        <v/>
      </c>
      <c r="BV26" s="21" t="str">
        <f t="shared" ca="1" si="4"/>
        <v/>
      </c>
    </row>
    <row r="27" spans="2:74" ht="18" hidden="1" customHeight="1">
      <c r="B27" s="176" t="str">
        <f ca="1">IFERROR(OFFSET(급여입력!$F$12,0,BV27-6), "")</f>
        <v/>
      </c>
      <c r="C27" s="176"/>
      <c r="D27" s="176"/>
      <c r="E27" s="176"/>
      <c r="F27" s="176"/>
      <c r="G27" s="177"/>
      <c r="H27" s="178">
        <f t="shared" ca="1" si="0"/>
        <v>0</v>
      </c>
      <c r="I27" s="179"/>
      <c r="J27" s="179"/>
      <c r="K27" s="179"/>
      <c r="L27" s="179"/>
      <c r="M27" s="179"/>
      <c r="N27" s="179"/>
      <c r="O27" s="179"/>
      <c r="P27" s="179"/>
      <c r="Q27" s="180"/>
      <c r="R27" s="189">
        <f ca="1">OFFSET(급여입력!$AU$12,0,ROW(A15)-1)</f>
        <v>0</v>
      </c>
      <c r="S27" s="176"/>
      <c r="T27" s="176"/>
      <c r="U27" s="176"/>
      <c r="V27" s="176"/>
      <c r="W27" s="177"/>
      <c r="X27" s="178">
        <f t="shared" si="1"/>
        <v>0</v>
      </c>
      <c r="Y27" s="179"/>
      <c r="Z27" s="179"/>
      <c r="AA27" s="179"/>
      <c r="AB27" s="179"/>
      <c r="AC27" s="179"/>
      <c r="AD27" s="179"/>
      <c r="AE27" s="179"/>
      <c r="AF27" s="179"/>
      <c r="AG27" s="179"/>
      <c r="AH27" s="100"/>
      <c r="AI27" s="101"/>
      <c r="AJ27" s="176" t="str">
        <f t="shared" ca="1" si="5"/>
        <v/>
      </c>
      <c r="AK27" s="176"/>
      <c r="AL27" s="176"/>
      <c r="AM27" s="176"/>
      <c r="AN27" s="176"/>
      <c r="AO27" s="177"/>
      <c r="AP27" s="178">
        <f t="shared" ca="1" si="2"/>
        <v>0</v>
      </c>
      <c r="AQ27" s="179"/>
      <c r="AR27" s="179"/>
      <c r="AS27" s="179"/>
      <c r="AT27" s="179"/>
      <c r="AU27" s="179"/>
      <c r="AV27" s="179"/>
      <c r="AW27" s="179"/>
      <c r="AX27" s="179"/>
      <c r="AY27" s="180"/>
      <c r="AZ27" s="189">
        <f t="shared" ca="1" si="6"/>
        <v>0</v>
      </c>
      <c r="BA27" s="176"/>
      <c r="BB27" s="176"/>
      <c r="BC27" s="176"/>
      <c r="BD27" s="176"/>
      <c r="BE27" s="177"/>
      <c r="BF27" s="178">
        <f t="shared" si="3"/>
        <v>0</v>
      </c>
      <c r="BG27" s="179"/>
      <c r="BH27" s="179"/>
      <c r="BI27" s="179"/>
      <c r="BJ27" s="179"/>
      <c r="BK27" s="179"/>
      <c r="BL27" s="179"/>
      <c r="BM27" s="179"/>
      <c r="BN27" s="179"/>
      <c r="BO27" s="179"/>
      <c r="BU27" s="21" t="str">
        <f ca="1">IF(OFFSET(급여입력!$F$12,0,ROW(A15)-1)="","",COLUMN(OFFSET(급여입력!$F$12,0,ROW(A15)-1)))</f>
        <v/>
      </c>
      <c r="BV27" s="21" t="str">
        <f t="shared" ca="1" si="4"/>
        <v/>
      </c>
    </row>
    <row r="28" spans="2:74" ht="18" hidden="1" customHeight="1">
      <c r="B28" s="176" t="str">
        <f ca="1">IFERROR(OFFSET(급여입력!$F$12,0,BV28-6), "")</f>
        <v/>
      </c>
      <c r="C28" s="176"/>
      <c r="D28" s="176"/>
      <c r="E28" s="176"/>
      <c r="F28" s="176"/>
      <c r="G28" s="177"/>
      <c r="H28" s="178">
        <f t="shared" ca="1" si="0"/>
        <v>0</v>
      </c>
      <c r="I28" s="179"/>
      <c r="J28" s="179"/>
      <c r="K28" s="179"/>
      <c r="L28" s="179"/>
      <c r="M28" s="179"/>
      <c r="N28" s="179"/>
      <c r="O28" s="179"/>
      <c r="P28" s="179"/>
      <c r="Q28" s="180"/>
      <c r="R28" s="189">
        <f ca="1">OFFSET(급여입력!$AU$12,0,ROW(A16)-1)</f>
        <v>0</v>
      </c>
      <c r="S28" s="176"/>
      <c r="T28" s="176"/>
      <c r="U28" s="176"/>
      <c r="V28" s="176"/>
      <c r="W28" s="177"/>
      <c r="X28" s="178">
        <f t="shared" si="1"/>
        <v>0</v>
      </c>
      <c r="Y28" s="179"/>
      <c r="Z28" s="179"/>
      <c r="AA28" s="179"/>
      <c r="AB28" s="179"/>
      <c r="AC28" s="179"/>
      <c r="AD28" s="179"/>
      <c r="AE28" s="179"/>
      <c r="AF28" s="179"/>
      <c r="AG28" s="179"/>
      <c r="AH28" s="100"/>
      <c r="AI28" s="101"/>
      <c r="AJ28" s="176" t="str">
        <f t="shared" ca="1" si="5"/>
        <v/>
      </c>
      <c r="AK28" s="176"/>
      <c r="AL28" s="176"/>
      <c r="AM28" s="176"/>
      <c r="AN28" s="176"/>
      <c r="AO28" s="177"/>
      <c r="AP28" s="178">
        <f t="shared" ca="1" si="2"/>
        <v>0</v>
      </c>
      <c r="AQ28" s="179"/>
      <c r="AR28" s="179"/>
      <c r="AS28" s="179"/>
      <c r="AT28" s="179"/>
      <c r="AU28" s="179"/>
      <c r="AV28" s="179"/>
      <c r="AW28" s="179"/>
      <c r="AX28" s="179"/>
      <c r="AY28" s="180"/>
      <c r="AZ28" s="189">
        <f t="shared" ca="1" si="6"/>
        <v>0</v>
      </c>
      <c r="BA28" s="176"/>
      <c r="BB28" s="176"/>
      <c r="BC28" s="176"/>
      <c r="BD28" s="176"/>
      <c r="BE28" s="177"/>
      <c r="BF28" s="178">
        <f t="shared" si="3"/>
        <v>0</v>
      </c>
      <c r="BG28" s="179"/>
      <c r="BH28" s="179"/>
      <c r="BI28" s="179"/>
      <c r="BJ28" s="179"/>
      <c r="BK28" s="179"/>
      <c r="BL28" s="179"/>
      <c r="BM28" s="179"/>
      <c r="BN28" s="179"/>
      <c r="BO28" s="179"/>
      <c r="BU28" s="21" t="str">
        <f ca="1">IF(OFFSET(급여입력!$F$12,0,ROW(A16)-1)="","",COLUMN(OFFSET(급여입력!$F$12,0,ROW(A16)-1)))</f>
        <v/>
      </c>
      <c r="BV28" s="21" t="str">
        <f t="shared" ca="1" si="4"/>
        <v/>
      </c>
    </row>
    <row r="29" spans="2:74" ht="18" hidden="1" customHeight="1">
      <c r="B29" s="176" t="str">
        <f ca="1">IFERROR(OFFSET(급여입력!$F$12,0,BV29-6), "")</f>
        <v/>
      </c>
      <c r="C29" s="176"/>
      <c r="D29" s="176"/>
      <c r="E29" s="176"/>
      <c r="F29" s="176"/>
      <c r="G29" s="177"/>
      <c r="H29" s="178">
        <f t="shared" ca="1" si="0"/>
        <v>0</v>
      </c>
      <c r="I29" s="179"/>
      <c r="J29" s="179"/>
      <c r="K29" s="179"/>
      <c r="L29" s="179"/>
      <c r="M29" s="179"/>
      <c r="N29" s="179"/>
      <c r="O29" s="179"/>
      <c r="P29" s="179"/>
      <c r="Q29" s="180"/>
      <c r="R29" s="189">
        <f ca="1">OFFSET(급여입력!$AU$12,0,ROW(A17)-1)</f>
        <v>0</v>
      </c>
      <c r="S29" s="176"/>
      <c r="T29" s="176"/>
      <c r="U29" s="176"/>
      <c r="V29" s="176"/>
      <c r="W29" s="177"/>
      <c r="X29" s="178">
        <f t="shared" si="1"/>
        <v>0</v>
      </c>
      <c r="Y29" s="179"/>
      <c r="Z29" s="179"/>
      <c r="AA29" s="179"/>
      <c r="AB29" s="179"/>
      <c r="AC29" s="179"/>
      <c r="AD29" s="179"/>
      <c r="AE29" s="179"/>
      <c r="AF29" s="179"/>
      <c r="AG29" s="179"/>
      <c r="AH29" s="100"/>
      <c r="AI29" s="101"/>
      <c r="AJ29" s="176" t="str">
        <f t="shared" ca="1" si="5"/>
        <v/>
      </c>
      <c r="AK29" s="176"/>
      <c r="AL29" s="176"/>
      <c r="AM29" s="176"/>
      <c r="AN29" s="176"/>
      <c r="AO29" s="177"/>
      <c r="AP29" s="178">
        <f t="shared" ca="1" si="2"/>
        <v>0</v>
      </c>
      <c r="AQ29" s="179"/>
      <c r="AR29" s="179"/>
      <c r="AS29" s="179"/>
      <c r="AT29" s="179"/>
      <c r="AU29" s="179"/>
      <c r="AV29" s="179"/>
      <c r="AW29" s="179"/>
      <c r="AX29" s="179"/>
      <c r="AY29" s="180"/>
      <c r="AZ29" s="189">
        <f t="shared" ca="1" si="6"/>
        <v>0</v>
      </c>
      <c r="BA29" s="176"/>
      <c r="BB29" s="176"/>
      <c r="BC29" s="176"/>
      <c r="BD29" s="176"/>
      <c r="BE29" s="177"/>
      <c r="BF29" s="178">
        <f t="shared" si="3"/>
        <v>0</v>
      </c>
      <c r="BG29" s="179"/>
      <c r="BH29" s="179"/>
      <c r="BI29" s="179"/>
      <c r="BJ29" s="179"/>
      <c r="BK29" s="179"/>
      <c r="BL29" s="179"/>
      <c r="BM29" s="179"/>
      <c r="BN29" s="179"/>
      <c r="BO29" s="179"/>
      <c r="BU29" s="21" t="str">
        <f ca="1">IF(OFFSET(급여입력!$F$12,0,ROW(A17)-1)="","",COLUMN(OFFSET(급여입력!$F$12,0,ROW(A17)-1)))</f>
        <v/>
      </c>
      <c r="BV29" s="21" t="str">
        <f t="shared" ca="1" si="4"/>
        <v/>
      </c>
    </row>
    <row r="30" spans="2:74" ht="18" hidden="1" customHeight="1">
      <c r="B30" s="176" t="str">
        <f ca="1">IFERROR(OFFSET(급여입력!$F$12,0,BV30-6), "")</f>
        <v/>
      </c>
      <c r="C30" s="176"/>
      <c r="D30" s="176"/>
      <c r="E30" s="176"/>
      <c r="F30" s="176"/>
      <c r="G30" s="177"/>
      <c r="H30" s="178">
        <f t="shared" ca="1" si="0"/>
        <v>0</v>
      </c>
      <c r="I30" s="179"/>
      <c r="J30" s="179"/>
      <c r="K30" s="179"/>
      <c r="L30" s="179"/>
      <c r="M30" s="179"/>
      <c r="N30" s="179"/>
      <c r="O30" s="179"/>
      <c r="P30" s="179"/>
      <c r="Q30" s="180"/>
      <c r="R30" s="189">
        <f ca="1">OFFSET(급여입력!$AU$12,0,ROW(A18)-1)</f>
        <v>0</v>
      </c>
      <c r="S30" s="176"/>
      <c r="T30" s="176"/>
      <c r="U30" s="176"/>
      <c r="V30" s="176"/>
      <c r="W30" s="177"/>
      <c r="X30" s="178">
        <f t="shared" si="1"/>
        <v>0</v>
      </c>
      <c r="Y30" s="179"/>
      <c r="Z30" s="179"/>
      <c r="AA30" s="179"/>
      <c r="AB30" s="179"/>
      <c r="AC30" s="179"/>
      <c r="AD30" s="179"/>
      <c r="AE30" s="179"/>
      <c r="AF30" s="179"/>
      <c r="AG30" s="179"/>
      <c r="AH30" s="100"/>
      <c r="AI30" s="101"/>
      <c r="AJ30" s="176" t="str">
        <f t="shared" ca="1" si="5"/>
        <v/>
      </c>
      <c r="AK30" s="176"/>
      <c r="AL30" s="176"/>
      <c r="AM30" s="176"/>
      <c r="AN30" s="176"/>
      <c r="AO30" s="177"/>
      <c r="AP30" s="178">
        <f t="shared" ca="1" si="2"/>
        <v>0</v>
      </c>
      <c r="AQ30" s="179"/>
      <c r="AR30" s="179"/>
      <c r="AS30" s="179"/>
      <c r="AT30" s="179"/>
      <c r="AU30" s="179"/>
      <c r="AV30" s="179"/>
      <c r="AW30" s="179"/>
      <c r="AX30" s="179"/>
      <c r="AY30" s="180"/>
      <c r="AZ30" s="189">
        <f t="shared" ca="1" si="6"/>
        <v>0</v>
      </c>
      <c r="BA30" s="176"/>
      <c r="BB30" s="176"/>
      <c r="BC30" s="176"/>
      <c r="BD30" s="176"/>
      <c r="BE30" s="177"/>
      <c r="BF30" s="178">
        <f t="shared" si="3"/>
        <v>0</v>
      </c>
      <c r="BG30" s="179"/>
      <c r="BH30" s="179"/>
      <c r="BI30" s="179"/>
      <c r="BJ30" s="179"/>
      <c r="BK30" s="179"/>
      <c r="BL30" s="179"/>
      <c r="BM30" s="179"/>
      <c r="BN30" s="179"/>
      <c r="BO30" s="179"/>
      <c r="BU30" s="21" t="str">
        <f ca="1">IF(OFFSET(급여입력!$F$12,0,ROW(A18)-1)="","",COLUMN(OFFSET(급여입력!$F$12,0,ROW(A18)-1)))</f>
        <v/>
      </c>
      <c r="BV30" s="21" t="str">
        <f t="shared" ca="1" si="4"/>
        <v/>
      </c>
    </row>
    <row r="31" spans="2:74" ht="18" hidden="1" customHeight="1">
      <c r="B31" s="176" t="str">
        <f ca="1">IFERROR(OFFSET(급여입력!$F$12,0,BV31-6), "")</f>
        <v/>
      </c>
      <c r="C31" s="176"/>
      <c r="D31" s="176"/>
      <c r="E31" s="176"/>
      <c r="F31" s="176"/>
      <c r="G31" s="177"/>
      <c r="H31" s="178">
        <f t="shared" ca="1" si="0"/>
        <v>0</v>
      </c>
      <c r="I31" s="179"/>
      <c r="J31" s="179"/>
      <c r="K31" s="179"/>
      <c r="L31" s="179"/>
      <c r="M31" s="179"/>
      <c r="N31" s="179"/>
      <c r="O31" s="179"/>
      <c r="P31" s="179"/>
      <c r="Q31" s="180"/>
      <c r="R31" s="189">
        <f ca="1">OFFSET(급여입력!$AU$12,0,ROW(A19)-1)</f>
        <v>0</v>
      </c>
      <c r="S31" s="176"/>
      <c r="T31" s="176"/>
      <c r="U31" s="176"/>
      <c r="V31" s="176"/>
      <c r="W31" s="177"/>
      <c r="X31" s="178">
        <f t="shared" si="1"/>
        <v>0</v>
      </c>
      <c r="Y31" s="179"/>
      <c r="Z31" s="179"/>
      <c r="AA31" s="179"/>
      <c r="AB31" s="179"/>
      <c r="AC31" s="179"/>
      <c r="AD31" s="179"/>
      <c r="AE31" s="179"/>
      <c r="AF31" s="179"/>
      <c r="AG31" s="179"/>
      <c r="AH31" s="100"/>
      <c r="AI31" s="101"/>
      <c r="AJ31" s="176" t="str">
        <f t="shared" ca="1" si="5"/>
        <v/>
      </c>
      <c r="AK31" s="176"/>
      <c r="AL31" s="176"/>
      <c r="AM31" s="176"/>
      <c r="AN31" s="176"/>
      <c r="AO31" s="177"/>
      <c r="AP31" s="178">
        <f t="shared" ca="1" si="2"/>
        <v>0</v>
      </c>
      <c r="AQ31" s="179"/>
      <c r="AR31" s="179"/>
      <c r="AS31" s="179"/>
      <c r="AT31" s="179"/>
      <c r="AU31" s="179"/>
      <c r="AV31" s="179"/>
      <c r="AW31" s="179"/>
      <c r="AX31" s="179"/>
      <c r="AY31" s="180"/>
      <c r="AZ31" s="189">
        <f t="shared" ca="1" si="6"/>
        <v>0</v>
      </c>
      <c r="BA31" s="176"/>
      <c r="BB31" s="176"/>
      <c r="BC31" s="176"/>
      <c r="BD31" s="176"/>
      <c r="BE31" s="177"/>
      <c r="BF31" s="178">
        <f t="shared" si="3"/>
        <v>0</v>
      </c>
      <c r="BG31" s="179"/>
      <c r="BH31" s="179"/>
      <c r="BI31" s="179"/>
      <c r="BJ31" s="179"/>
      <c r="BK31" s="179"/>
      <c r="BL31" s="179"/>
      <c r="BM31" s="179"/>
      <c r="BN31" s="179"/>
      <c r="BO31" s="179"/>
      <c r="BU31" s="21" t="str">
        <f ca="1">IF(OFFSET(급여입력!$F$12,0,ROW(A19)-1)="","",COLUMN(OFFSET(급여입력!$F$12,0,ROW(A19)-1)))</f>
        <v/>
      </c>
      <c r="BV31" s="21" t="str">
        <f t="shared" ca="1" si="4"/>
        <v/>
      </c>
    </row>
    <row r="32" spans="2:74" ht="18" hidden="1" customHeight="1">
      <c r="B32" s="176" t="str">
        <f ca="1">IFERROR(OFFSET(급여입력!$F$12,0,BV32-6), "")</f>
        <v/>
      </c>
      <c r="C32" s="176"/>
      <c r="D32" s="176"/>
      <c r="E32" s="176"/>
      <c r="F32" s="176"/>
      <c r="G32" s="177"/>
      <c r="H32" s="178">
        <f t="shared" ca="1" si="0"/>
        <v>0</v>
      </c>
      <c r="I32" s="179"/>
      <c r="J32" s="179"/>
      <c r="K32" s="179"/>
      <c r="L32" s="179"/>
      <c r="M32" s="179"/>
      <c r="N32" s="179"/>
      <c r="O32" s="179"/>
      <c r="P32" s="179"/>
      <c r="Q32" s="180"/>
      <c r="R32" s="189">
        <f ca="1">OFFSET(급여입력!$AU$12,0,ROW(A20)-1)</f>
        <v>0</v>
      </c>
      <c r="S32" s="176"/>
      <c r="T32" s="176"/>
      <c r="U32" s="176"/>
      <c r="V32" s="176"/>
      <c r="W32" s="177"/>
      <c r="X32" s="178">
        <f t="shared" si="1"/>
        <v>0</v>
      </c>
      <c r="Y32" s="179"/>
      <c r="Z32" s="179"/>
      <c r="AA32" s="179"/>
      <c r="AB32" s="179"/>
      <c r="AC32" s="179"/>
      <c r="AD32" s="179"/>
      <c r="AE32" s="179"/>
      <c r="AF32" s="179"/>
      <c r="AG32" s="179"/>
      <c r="AH32" s="100"/>
      <c r="AI32" s="101"/>
      <c r="AJ32" s="176" t="str">
        <f t="shared" ca="1" si="5"/>
        <v/>
      </c>
      <c r="AK32" s="176"/>
      <c r="AL32" s="176"/>
      <c r="AM32" s="176"/>
      <c r="AN32" s="176"/>
      <c r="AO32" s="177"/>
      <c r="AP32" s="178">
        <f t="shared" ca="1" si="2"/>
        <v>0</v>
      </c>
      <c r="AQ32" s="179"/>
      <c r="AR32" s="179"/>
      <c r="AS32" s="179"/>
      <c r="AT32" s="179"/>
      <c r="AU32" s="179"/>
      <c r="AV32" s="179"/>
      <c r="AW32" s="179"/>
      <c r="AX32" s="179"/>
      <c r="AY32" s="180"/>
      <c r="AZ32" s="189">
        <f t="shared" ca="1" si="6"/>
        <v>0</v>
      </c>
      <c r="BA32" s="176"/>
      <c r="BB32" s="176"/>
      <c r="BC32" s="176"/>
      <c r="BD32" s="176"/>
      <c r="BE32" s="177"/>
      <c r="BF32" s="178">
        <f t="shared" si="3"/>
        <v>0</v>
      </c>
      <c r="BG32" s="179"/>
      <c r="BH32" s="179"/>
      <c r="BI32" s="179"/>
      <c r="BJ32" s="179"/>
      <c r="BK32" s="179"/>
      <c r="BL32" s="179"/>
      <c r="BM32" s="179"/>
      <c r="BN32" s="179"/>
      <c r="BO32" s="179"/>
      <c r="BU32" s="21" t="str">
        <f ca="1">IF(OFFSET(급여입력!$F$12,0,ROW(A20)-1)="","",COLUMN(OFFSET(급여입력!$F$12,0,ROW(A20)-1)))</f>
        <v/>
      </c>
      <c r="BV32" s="21" t="str">
        <f t="shared" ca="1" si="4"/>
        <v/>
      </c>
    </row>
    <row r="33" spans="2:74" ht="18" hidden="1" customHeight="1">
      <c r="B33" s="176" t="str">
        <f ca="1">IFERROR(OFFSET(급여입력!$F$12,0,BV33-6), "")</f>
        <v/>
      </c>
      <c r="C33" s="176"/>
      <c r="D33" s="176"/>
      <c r="E33" s="176"/>
      <c r="F33" s="176"/>
      <c r="G33" s="177"/>
      <c r="H33" s="178">
        <f t="shared" ca="1" si="0"/>
        <v>0</v>
      </c>
      <c r="I33" s="179"/>
      <c r="J33" s="179"/>
      <c r="K33" s="179"/>
      <c r="L33" s="179"/>
      <c r="M33" s="179"/>
      <c r="N33" s="179"/>
      <c r="O33" s="179"/>
      <c r="P33" s="179"/>
      <c r="Q33" s="180"/>
      <c r="R33" s="189"/>
      <c r="S33" s="176"/>
      <c r="T33" s="176"/>
      <c r="U33" s="176"/>
      <c r="V33" s="176"/>
      <c r="W33" s="177"/>
      <c r="X33" s="178"/>
      <c r="Y33" s="179"/>
      <c r="Z33" s="179"/>
      <c r="AA33" s="179"/>
      <c r="AB33" s="179"/>
      <c r="AC33" s="179"/>
      <c r="AD33" s="179"/>
      <c r="AE33" s="179"/>
      <c r="AF33" s="179"/>
      <c r="AG33" s="179"/>
      <c r="AH33" s="100"/>
      <c r="AI33" s="101"/>
      <c r="AJ33" s="176" t="str">
        <f t="shared" ca="1" si="5"/>
        <v/>
      </c>
      <c r="AK33" s="176"/>
      <c r="AL33" s="176"/>
      <c r="AM33" s="176"/>
      <c r="AN33" s="176"/>
      <c r="AO33" s="177"/>
      <c r="AP33" s="178">
        <f t="shared" ca="1" si="2"/>
        <v>0</v>
      </c>
      <c r="AQ33" s="179"/>
      <c r="AR33" s="179"/>
      <c r="AS33" s="179"/>
      <c r="AT33" s="179"/>
      <c r="AU33" s="179"/>
      <c r="AV33" s="179"/>
      <c r="AW33" s="179"/>
      <c r="AX33" s="179"/>
      <c r="AY33" s="180"/>
      <c r="AZ33" s="189">
        <f t="shared" si="6"/>
        <v>0</v>
      </c>
      <c r="BA33" s="176"/>
      <c r="BB33" s="176"/>
      <c r="BC33" s="176"/>
      <c r="BD33" s="176"/>
      <c r="BE33" s="177"/>
      <c r="BF33" s="178"/>
      <c r="BG33" s="179"/>
      <c r="BH33" s="179"/>
      <c r="BI33" s="179"/>
      <c r="BJ33" s="179"/>
      <c r="BK33" s="179"/>
      <c r="BL33" s="179"/>
      <c r="BM33" s="179"/>
      <c r="BN33" s="179"/>
      <c r="BO33" s="179"/>
      <c r="BU33" s="21">
        <f ca="1">IF(OFFSET(급여입력!$F$12,0,ROW(A21)-1)="","",COLUMN(OFFSET(급여입력!$F$12,0,ROW(A21)-1)))</f>
        <v>26</v>
      </c>
      <c r="BV33" s="21" t="str">
        <f t="shared" ca="1" si="4"/>
        <v/>
      </c>
    </row>
    <row r="34" spans="2:74" ht="18" hidden="1" customHeight="1">
      <c r="B34" s="176" t="str">
        <f ca="1">IFERROR(OFFSET(급여입력!$F$12,0,BV34-6), "")</f>
        <v/>
      </c>
      <c r="C34" s="176"/>
      <c r="D34" s="176"/>
      <c r="E34" s="176"/>
      <c r="F34" s="176"/>
      <c r="G34" s="177"/>
      <c r="H34" s="178">
        <f t="shared" ca="1" si="0"/>
        <v>0</v>
      </c>
      <c r="I34" s="179"/>
      <c r="J34" s="179"/>
      <c r="K34" s="179"/>
      <c r="L34" s="179"/>
      <c r="M34" s="179"/>
      <c r="N34" s="179"/>
      <c r="O34" s="179"/>
      <c r="P34" s="179"/>
      <c r="Q34" s="180"/>
      <c r="R34" s="189"/>
      <c r="S34" s="176"/>
      <c r="T34" s="176"/>
      <c r="U34" s="176"/>
      <c r="V34" s="176"/>
      <c r="W34" s="177"/>
      <c r="X34" s="178"/>
      <c r="Y34" s="179"/>
      <c r="Z34" s="179"/>
      <c r="AA34" s="179"/>
      <c r="AB34" s="179"/>
      <c r="AC34" s="179"/>
      <c r="AD34" s="179"/>
      <c r="AE34" s="179"/>
      <c r="AF34" s="179"/>
      <c r="AG34" s="179"/>
      <c r="AH34" s="100"/>
      <c r="AI34" s="101"/>
      <c r="AJ34" s="176" t="str">
        <f t="shared" ca="1" si="5"/>
        <v/>
      </c>
      <c r="AK34" s="176"/>
      <c r="AL34" s="176"/>
      <c r="AM34" s="176"/>
      <c r="AN34" s="176"/>
      <c r="AO34" s="177"/>
      <c r="AP34" s="178">
        <f t="shared" ca="1" si="2"/>
        <v>0</v>
      </c>
      <c r="AQ34" s="179"/>
      <c r="AR34" s="179"/>
      <c r="AS34" s="179"/>
      <c r="AT34" s="179"/>
      <c r="AU34" s="179"/>
      <c r="AV34" s="179"/>
      <c r="AW34" s="179"/>
      <c r="AX34" s="179"/>
      <c r="AY34" s="180"/>
      <c r="AZ34" s="189">
        <f t="shared" si="6"/>
        <v>0</v>
      </c>
      <c r="BA34" s="176"/>
      <c r="BB34" s="176"/>
      <c r="BC34" s="176"/>
      <c r="BD34" s="176"/>
      <c r="BE34" s="177"/>
      <c r="BF34" s="178"/>
      <c r="BG34" s="179"/>
      <c r="BH34" s="179"/>
      <c r="BI34" s="179"/>
      <c r="BJ34" s="179"/>
      <c r="BK34" s="179"/>
      <c r="BL34" s="179"/>
      <c r="BM34" s="179"/>
      <c r="BN34" s="179"/>
      <c r="BO34" s="179"/>
      <c r="BU34" s="21">
        <f ca="1">IF(OFFSET(급여입력!$F$12,0,ROW(A22)-1)="","",COLUMN(OFFSET(급여입력!$F$12,0,ROW(A22)-1)))</f>
        <v>27</v>
      </c>
      <c r="BV34" s="21" t="str">
        <f t="shared" ca="1" si="4"/>
        <v/>
      </c>
    </row>
    <row r="35" spans="2:74" ht="18" hidden="1" customHeight="1">
      <c r="B35" s="176" t="str">
        <f ca="1">IFERROR(OFFSET(급여입력!$F$12,0,BV35-6), "")</f>
        <v/>
      </c>
      <c r="C35" s="176"/>
      <c r="D35" s="176"/>
      <c r="E35" s="176"/>
      <c r="F35" s="176"/>
      <c r="G35" s="177"/>
      <c r="H35" s="178">
        <f t="shared" ca="1" si="0"/>
        <v>0</v>
      </c>
      <c r="I35" s="179"/>
      <c r="J35" s="179"/>
      <c r="K35" s="179"/>
      <c r="L35" s="179"/>
      <c r="M35" s="179"/>
      <c r="N35" s="179"/>
      <c r="O35" s="179"/>
      <c r="P35" s="179"/>
      <c r="Q35" s="180"/>
      <c r="R35" s="189"/>
      <c r="S35" s="176"/>
      <c r="T35" s="176"/>
      <c r="U35" s="176"/>
      <c r="V35" s="176"/>
      <c r="W35" s="177"/>
      <c r="X35" s="178"/>
      <c r="Y35" s="179"/>
      <c r="Z35" s="179"/>
      <c r="AA35" s="179"/>
      <c r="AB35" s="179"/>
      <c r="AC35" s="179"/>
      <c r="AD35" s="179"/>
      <c r="AE35" s="179"/>
      <c r="AF35" s="179"/>
      <c r="AG35" s="179"/>
      <c r="AH35" s="100"/>
      <c r="AI35" s="101"/>
      <c r="AJ35" s="176" t="str">
        <f t="shared" ca="1" si="5"/>
        <v/>
      </c>
      <c r="AK35" s="176"/>
      <c r="AL35" s="176"/>
      <c r="AM35" s="176"/>
      <c r="AN35" s="176"/>
      <c r="AO35" s="177"/>
      <c r="AP35" s="178">
        <f t="shared" ca="1" si="2"/>
        <v>0</v>
      </c>
      <c r="AQ35" s="179"/>
      <c r="AR35" s="179"/>
      <c r="AS35" s="179"/>
      <c r="AT35" s="179"/>
      <c r="AU35" s="179"/>
      <c r="AV35" s="179"/>
      <c r="AW35" s="179"/>
      <c r="AX35" s="179"/>
      <c r="AY35" s="180"/>
      <c r="AZ35" s="189">
        <f t="shared" si="6"/>
        <v>0</v>
      </c>
      <c r="BA35" s="176"/>
      <c r="BB35" s="176"/>
      <c r="BC35" s="176"/>
      <c r="BD35" s="176"/>
      <c r="BE35" s="177"/>
      <c r="BF35" s="178"/>
      <c r="BG35" s="179"/>
      <c r="BH35" s="179"/>
      <c r="BI35" s="179"/>
      <c r="BJ35" s="179"/>
      <c r="BK35" s="179"/>
      <c r="BL35" s="179"/>
      <c r="BM35" s="179"/>
      <c r="BN35" s="179"/>
      <c r="BO35" s="179"/>
      <c r="BU35" s="21">
        <f ca="1">IF(OFFSET(급여입력!$F$12,0,ROW(A23)-1)="","",COLUMN(OFFSET(급여입력!$F$12,0,ROW(A23)-1)))</f>
        <v>28</v>
      </c>
      <c r="BV35" s="21" t="str">
        <f t="shared" ca="1" si="4"/>
        <v/>
      </c>
    </row>
    <row r="36" spans="2:74" ht="18" hidden="1" customHeight="1">
      <c r="B36" s="176" t="str">
        <f ca="1">IFERROR(OFFSET(급여입력!$F$12,0,BV36-6), "")</f>
        <v/>
      </c>
      <c r="C36" s="176"/>
      <c r="D36" s="176"/>
      <c r="E36" s="176"/>
      <c r="F36" s="176"/>
      <c r="G36" s="177"/>
      <c r="H36" s="178">
        <f t="shared" ca="1" si="0"/>
        <v>0</v>
      </c>
      <c r="I36" s="179"/>
      <c r="J36" s="179"/>
      <c r="K36" s="179"/>
      <c r="L36" s="179"/>
      <c r="M36" s="179"/>
      <c r="N36" s="179"/>
      <c r="O36" s="179"/>
      <c r="P36" s="179"/>
      <c r="Q36" s="180"/>
      <c r="R36" s="189"/>
      <c r="S36" s="176"/>
      <c r="T36" s="176"/>
      <c r="U36" s="176"/>
      <c r="V36" s="176"/>
      <c r="W36" s="177"/>
      <c r="X36" s="178"/>
      <c r="Y36" s="179"/>
      <c r="Z36" s="179"/>
      <c r="AA36" s="179"/>
      <c r="AB36" s="179"/>
      <c r="AC36" s="179"/>
      <c r="AD36" s="179"/>
      <c r="AE36" s="179"/>
      <c r="AF36" s="179"/>
      <c r="AG36" s="179"/>
      <c r="AH36" s="100"/>
      <c r="AI36" s="101"/>
      <c r="AJ36" s="176" t="str">
        <f t="shared" ca="1" si="5"/>
        <v/>
      </c>
      <c r="AK36" s="176"/>
      <c r="AL36" s="176"/>
      <c r="AM36" s="176"/>
      <c r="AN36" s="176"/>
      <c r="AO36" s="177"/>
      <c r="AP36" s="178">
        <f t="shared" ca="1" si="2"/>
        <v>0</v>
      </c>
      <c r="AQ36" s="179"/>
      <c r="AR36" s="179"/>
      <c r="AS36" s="179"/>
      <c r="AT36" s="179"/>
      <c r="AU36" s="179"/>
      <c r="AV36" s="179"/>
      <c r="AW36" s="179"/>
      <c r="AX36" s="179"/>
      <c r="AY36" s="180"/>
      <c r="AZ36" s="189">
        <f t="shared" si="6"/>
        <v>0</v>
      </c>
      <c r="BA36" s="176"/>
      <c r="BB36" s="176"/>
      <c r="BC36" s="176"/>
      <c r="BD36" s="176"/>
      <c r="BE36" s="177"/>
      <c r="BF36" s="178"/>
      <c r="BG36" s="179"/>
      <c r="BH36" s="179"/>
      <c r="BI36" s="179"/>
      <c r="BJ36" s="179"/>
      <c r="BK36" s="179"/>
      <c r="BL36" s="179"/>
      <c r="BM36" s="179"/>
      <c r="BN36" s="179"/>
      <c r="BO36" s="179"/>
      <c r="BU36" s="21">
        <f ca="1">IF(OFFSET(급여입력!$F$12,0,ROW(A24)-1)="","",COLUMN(OFFSET(급여입력!$F$12,0,ROW(A24)-1)))</f>
        <v>29</v>
      </c>
      <c r="BV36" s="21" t="str">
        <f t="shared" ca="1" si="4"/>
        <v/>
      </c>
    </row>
    <row r="37" spans="2:74" ht="18" hidden="1" customHeight="1">
      <c r="B37" s="176" t="str">
        <f ca="1">IFERROR(OFFSET(급여입력!$F$12,0,BV37-6), "")</f>
        <v/>
      </c>
      <c r="C37" s="176"/>
      <c r="D37" s="176"/>
      <c r="E37" s="176"/>
      <c r="F37" s="176"/>
      <c r="G37" s="177"/>
      <c r="H37" s="178">
        <f t="shared" ca="1" si="0"/>
        <v>0</v>
      </c>
      <c r="I37" s="179"/>
      <c r="J37" s="179"/>
      <c r="K37" s="179"/>
      <c r="L37" s="179"/>
      <c r="M37" s="179"/>
      <c r="N37" s="179"/>
      <c r="O37" s="179"/>
      <c r="P37" s="179"/>
      <c r="Q37" s="180"/>
      <c r="R37" s="189"/>
      <c r="S37" s="176"/>
      <c r="T37" s="176"/>
      <c r="U37" s="176"/>
      <c r="V37" s="176"/>
      <c r="W37" s="177"/>
      <c r="X37" s="178"/>
      <c r="Y37" s="179"/>
      <c r="Z37" s="179"/>
      <c r="AA37" s="179"/>
      <c r="AB37" s="179"/>
      <c r="AC37" s="179"/>
      <c r="AD37" s="179"/>
      <c r="AE37" s="179"/>
      <c r="AF37" s="179"/>
      <c r="AG37" s="179"/>
      <c r="AH37" s="100"/>
      <c r="AI37" s="101"/>
      <c r="AJ37" s="176" t="str">
        <f t="shared" ca="1" si="5"/>
        <v/>
      </c>
      <c r="AK37" s="176"/>
      <c r="AL37" s="176"/>
      <c r="AM37" s="176"/>
      <c r="AN37" s="176"/>
      <c r="AO37" s="177"/>
      <c r="AP37" s="178">
        <f t="shared" ca="1" si="2"/>
        <v>0</v>
      </c>
      <c r="AQ37" s="179"/>
      <c r="AR37" s="179"/>
      <c r="AS37" s="179"/>
      <c r="AT37" s="179"/>
      <c r="AU37" s="179"/>
      <c r="AV37" s="179"/>
      <c r="AW37" s="179"/>
      <c r="AX37" s="179"/>
      <c r="AY37" s="180"/>
      <c r="AZ37" s="189">
        <f t="shared" si="6"/>
        <v>0</v>
      </c>
      <c r="BA37" s="176"/>
      <c r="BB37" s="176"/>
      <c r="BC37" s="176"/>
      <c r="BD37" s="176"/>
      <c r="BE37" s="177"/>
      <c r="BF37" s="178"/>
      <c r="BG37" s="179"/>
      <c r="BH37" s="179"/>
      <c r="BI37" s="179"/>
      <c r="BJ37" s="179"/>
      <c r="BK37" s="179"/>
      <c r="BL37" s="179"/>
      <c r="BM37" s="179"/>
      <c r="BN37" s="179"/>
      <c r="BO37" s="179"/>
      <c r="BU37" s="21" t="str">
        <f ca="1">IF(OFFSET(급여입력!$F$12,0,ROW(A25)-1)="","",COLUMN(OFFSET(급여입력!$F$12,0,ROW(A25)-1)))</f>
        <v/>
      </c>
      <c r="BV37" s="21" t="str">
        <f t="shared" ca="1" si="4"/>
        <v/>
      </c>
    </row>
    <row r="38" spans="2:74" ht="18" hidden="1" customHeight="1">
      <c r="B38" s="176" t="str">
        <f ca="1">IFERROR(OFFSET(급여입력!$F$12,0,BV38-6), "")</f>
        <v/>
      </c>
      <c r="C38" s="176"/>
      <c r="D38" s="176"/>
      <c r="E38" s="176"/>
      <c r="F38" s="176"/>
      <c r="G38" s="177"/>
      <c r="H38" s="178">
        <f t="shared" ca="1" si="0"/>
        <v>0</v>
      </c>
      <c r="I38" s="179"/>
      <c r="J38" s="179"/>
      <c r="K38" s="179"/>
      <c r="L38" s="179"/>
      <c r="M38" s="179"/>
      <c r="N38" s="179"/>
      <c r="O38" s="179"/>
      <c r="P38" s="179"/>
      <c r="Q38" s="180"/>
      <c r="R38" s="189"/>
      <c r="S38" s="176"/>
      <c r="T38" s="176"/>
      <c r="U38" s="176"/>
      <c r="V38" s="176"/>
      <c r="W38" s="177"/>
      <c r="X38" s="178"/>
      <c r="Y38" s="179"/>
      <c r="Z38" s="179"/>
      <c r="AA38" s="179"/>
      <c r="AB38" s="179"/>
      <c r="AC38" s="179"/>
      <c r="AD38" s="179"/>
      <c r="AE38" s="179"/>
      <c r="AF38" s="179"/>
      <c r="AG38" s="179"/>
      <c r="AH38" s="100"/>
      <c r="AI38" s="101"/>
      <c r="AJ38" s="176" t="str">
        <f t="shared" ca="1" si="5"/>
        <v/>
      </c>
      <c r="AK38" s="176"/>
      <c r="AL38" s="176"/>
      <c r="AM38" s="176"/>
      <c r="AN38" s="176"/>
      <c r="AO38" s="177"/>
      <c r="AP38" s="178">
        <f t="shared" ca="1" si="2"/>
        <v>0</v>
      </c>
      <c r="AQ38" s="179"/>
      <c r="AR38" s="179"/>
      <c r="AS38" s="179"/>
      <c r="AT38" s="179"/>
      <c r="AU38" s="179"/>
      <c r="AV38" s="179"/>
      <c r="AW38" s="179"/>
      <c r="AX38" s="179"/>
      <c r="AY38" s="180"/>
      <c r="AZ38" s="189">
        <f t="shared" si="6"/>
        <v>0</v>
      </c>
      <c r="BA38" s="176"/>
      <c r="BB38" s="176"/>
      <c r="BC38" s="176"/>
      <c r="BD38" s="176"/>
      <c r="BE38" s="177"/>
      <c r="BF38" s="178"/>
      <c r="BG38" s="179"/>
      <c r="BH38" s="179"/>
      <c r="BI38" s="179"/>
      <c r="BJ38" s="179"/>
      <c r="BK38" s="179"/>
      <c r="BL38" s="179"/>
      <c r="BM38" s="179"/>
      <c r="BN38" s="179"/>
      <c r="BO38" s="179"/>
      <c r="BU38" s="21" t="str">
        <f ca="1">IF(OFFSET(급여입력!$F$12,0,ROW(A26)-1)="","",COLUMN(OFFSET(급여입력!$F$12,0,ROW(A26)-1)))</f>
        <v/>
      </c>
      <c r="BV38" s="21" t="str">
        <f t="shared" ca="1" si="4"/>
        <v/>
      </c>
    </row>
    <row r="39" spans="2:74" ht="18" hidden="1" customHeight="1">
      <c r="B39" s="176" t="str">
        <f ca="1">IFERROR(OFFSET(급여입력!$F$12,0,BV39-6), "")</f>
        <v/>
      </c>
      <c r="C39" s="176"/>
      <c r="D39" s="176"/>
      <c r="E39" s="176"/>
      <c r="F39" s="176"/>
      <c r="G39" s="177"/>
      <c r="H39" s="178">
        <f t="shared" ca="1" si="0"/>
        <v>0</v>
      </c>
      <c r="I39" s="179"/>
      <c r="J39" s="179"/>
      <c r="K39" s="179"/>
      <c r="L39" s="179"/>
      <c r="M39" s="179"/>
      <c r="N39" s="179"/>
      <c r="O39" s="179"/>
      <c r="P39" s="179"/>
      <c r="Q39" s="180"/>
      <c r="R39" s="189"/>
      <c r="S39" s="176"/>
      <c r="T39" s="176"/>
      <c r="U39" s="176"/>
      <c r="V39" s="176"/>
      <c r="W39" s="177"/>
      <c r="X39" s="178"/>
      <c r="Y39" s="179"/>
      <c r="Z39" s="179"/>
      <c r="AA39" s="179"/>
      <c r="AB39" s="179"/>
      <c r="AC39" s="179"/>
      <c r="AD39" s="179"/>
      <c r="AE39" s="179"/>
      <c r="AF39" s="179"/>
      <c r="AG39" s="179"/>
      <c r="AH39" s="100"/>
      <c r="AI39" s="101"/>
      <c r="AJ39" s="176" t="str">
        <f t="shared" ca="1" si="5"/>
        <v/>
      </c>
      <c r="AK39" s="176"/>
      <c r="AL39" s="176"/>
      <c r="AM39" s="176"/>
      <c r="AN39" s="176"/>
      <c r="AO39" s="177"/>
      <c r="AP39" s="178">
        <f t="shared" ca="1" si="2"/>
        <v>0</v>
      </c>
      <c r="AQ39" s="179"/>
      <c r="AR39" s="179"/>
      <c r="AS39" s="179"/>
      <c r="AT39" s="179"/>
      <c r="AU39" s="179"/>
      <c r="AV39" s="179"/>
      <c r="AW39" s="179"/>
      <c r="AX39" s="179"/>
      <c r="AY39" s="180"/>
      <c r="AZ39" s="189">
        <f t="shared" si="6"/>
        <v>0</v>
      </c>
      <c r="BA39" s="176"/>
      <c r="BB39" s="176"/>
      <c r="BC39" s="176"/>
      <c r="BD39" s="176"/>
      <c r="BE39" s="177"/>
      <c r="BF39" s="178"/>
      <c r="BG39" s="179"/>
      <c r="BH39" s="179"/>
      <c r="BI39" s="179"/>
      <c r="BJ39" s="179"/>
      <c r="BK39" s="179"/>
      <c r="BL39" s="179"/>
      <c r="BM39" s="179"/>
      <c r="BN39" s="179"/>
      <c r="BO39" s="179"/>
      <c r="BU39" s="21" t="str">
        <f ca="1">IF(OFFSET(급여입력!$F$12,0,ROW(A27)-1)="","",COLUMN(OFFSET(급여입력!$F$12,0,ROW(A27)-1)))</f>
        <v/>
      </c>
      <c r="BV39" s="21" t="str">
        <f t="shared" ca="1" si="4"/>
        <v/>
      </c>
    </row>
    <row r="40" spans="2:74" ht="18" hidden="1" customHeight="1">
      <c r="B40" s="176" t="str">
        <f ca="1">IFERROR(OFFSET(급여입력!$F$12,0,BV40-6), "")</f>
        <v/>
      </c>
      <c r="C40" s="176"/>
      <c r="D40" s="176"/>
      <c r="E40" s="176"/>
      <c r="F40" s="176"/>
      <c r="G40" s="177"/>
      <c r="H40" s="178">
        <f t="shared" ca="1" si="0"/>
        <v>0</v>
      </c>
      <c r="I40" s="179"/>
      <c r="J40" s="179"/>
      <c r="K40" s="179"/>
      <c r="L40" s="179"/>
      <c r="M40" s="179"/>
      <c r="N40" s="179"/>
      <c r="O40" s="179"/>
      <c r="P40" s="179"/>
      <c r="Q40" s="180"/>
      <c r="R40" s="189"/>
      <c r="S40" s="176"/>
      <c r="T40" s="176"/>
      <c r="U40" s="176"/>
      <c r="V40" s="176"/>
      <c r="W40" s="177"/>
      <c r="X40" s="178"/>
      <c r="Y40" s="179"/>
      <c r="Z40" s="179"/>
      <c r="AA40" s="179"/>
      <c r="AB40" s="179"/>
      <c r="AC40" s="179"/>
      <c r="AD40" s="179"/>
      <c r="AE40" s="179"/>
      <c r="AF40" s="179"/>
      <c r="AG40" s="179"/>
      <c r="AH40" s="100"/>
      <c r="AI40" s="101"/>
      <c r="AJ40" s="176" t="str">
        <f t="shared" ca="1" si="5"/>
        <v/>
      </c>
      <c r="AK40" s="176"/>
      <c r="AL40" s="176"/>
      <c r="AM40" s="176"/>
      <c r="AN40" s="176"/>
      <c r="AO40" s="177"/>
      <c r="AP40" s="178">
        <f t="shared" ca="1" si="2"/>
        <v>0</v>
      </c>
      <c r="AQ40" s="179"/>
      <c r="AR40" s="179"/>
      <c r="AS40" s="179"/>
      <c r="AT40" s="179"/>
      <c r="AU40" s="179"/>
      <c r="AV40" s="179"/>
      <c r="AW40" s="179"/>
      <c r="AX40" s="179"/>
      <c r="AY40" s="180"/>
      <c r="AZ40" s="189">
        <f t="shared" si="6"/>
        <v>0</v>
      </c>
      <c r="BA40" s="176"/>
      <c r="BB40" s="176"/>
      <c r="BC40" s="176"/>
      <c r="BD40" s="176"/>
      <c r="BE40" s="177"/>
      <c r="BF40" s="178"/>
      <c r="BG40" s="179"/>
      <c r="BH40" s="179"/>
      <c r="BI40" s="179"/>
      <c r="BJ40" s="179"/>
      <c r="BK40" s="179"/>
      <c r="BL40" s="179"/>
      <c r="BM40" s="179"/>
      <c r="BN40" s="179"/>
      <c r="BO40" s="179"/>
      <c r="BU40" s="21" t="str">
        <f ca="1">IF(OFFSET(급여입력!$F$12,0,ROW(A28)-1)="","",COLUMN(OFFSET(급여입력!$F$12,0,ROW(A28)-1)))</f>
        <v/>
      </c>
      <c r="BV40" s="21" t="str">
        <f t="shared" ca="1" si="4"/>
        <v/>
      </c>
    </row>
    <row r="41" spans="2:74" ht="18" hidden="1" customHeight="1">
      <c r="B41" s="176" t="str">
        <f ca="1">IFERROR(OFFSET(급여입력!$F$12,0,BV41-6), "")</f>
        <v/>
      </c>
      <c r="C41" s="176"/>
      <c r="D41" s="176"/>
      <c r="E41" s="176"/>
      <c r="F41" s="176"/>
      <c r="G41" s="177"/>
      <c r="H41" s="178">
        <f t="shared" ca="1" si="0"/>
        <v>0</v>
      </c>
      <c r="I41" s="179"/>
      <c r="J41" s="179"/>
      <c r="K41" s="179"/>
      <c r="L41" s="179"/>
      <c r="M41" s="179"/>
      <c r="N41" s="179"/>
      <c r="O41" s="179"/>
      <c r="P41" s="179"/>
      <c r="Q41" s="180"/>
      <c r="R41" s="189"/>
      <c r="S41" s="176"/>
      <c r="T41" s="176"/>
      <c r="U41" s="176"/>
      <c r="V41" s="176"/>
      <c r="W41" s="177"/>
      <c r="X41" s="178"/>
      <c r="Y41" s="179"/>
      <c r="Z41" s="179"/>
      <c r="AA41" s="179"/>
      <c r="AB41" s="179"/>
      <c r="AC41" s="179"/>
      <c r="AD41" s="179"/>
      <c r="AE41" s="179"/>
      <c r="AF41" s="179"/>
      <c r="AG41" s="179"/>
      <c r="AH41" s="100"/>
      <c r="AI41" s="101"/>
      <c r="AJ41" s="176" t="str">
        <f t="shared" ca="1" si="5"/>
        <v/>
      </c>
      <c r="AK41" s="176"/>
      <c r="AL41" s="176"/>
      <c r="AM41" s="176"/>
      <c r="AN41" s="176"/>
      <c r="AO41" s="177"/>
      <c r="AP41" s="178">
        <f t="shared" ca="1" si="2"/>
        <v>0</v>
      </c>
      <c r="AQ41" s="179"/>
      <c r="AR41" s="179"/>
      <c r="AS41" s="179"/>
      <c r="AT41" s="179"/>
      <c r="AU41" s="179"/>
      <c r="AV41" s="179"/>
      <c r="AW41" s="179"/>
      <c r="AX41" s="179"/>
      <c r="AY41" s="180"/>
      <c r="AZ41" s="189">
        <f t="shared" si="6"/>
        <v>0</v>
      </c>
      <c r="BA41" s="176"/>
      <c r="BB41" s="176"/>
      <c r="BC41" s="176"/>
      <c r="BD41" s="176"/>
      <c r="BE41" s="177"/>
      <c r="BF41" s="178"/>
      <c r="BG41" s="179"/>
      <c r="BH41" s="179"/>
      <c r="BI41" s="179"/>
      <c r="BJ41" s="179"/>
      <c r="BK41" s="179"/>
      <c r="BL41" s="179"/>
      <c r="BM41" s="179"/>
      <c r="BN41" s="179"/>
      <c r="BO41" s="179"/>
      <c r="BU41" s="21" t="str">
        <f ca="1">IF(OFFSET(급여입력!$F$12,0,ROW(A29)-1)="","",COLUMN(OFFSET(급여입력!$F$12,0,ROW(A29)-1)))</f>
        <v/>
      </c>
      <c r="BV41" s="21" t="str">
        <f t="shared" ca="1" si="4"/>
        <v/>
      </c>
    </row>
    <row r="42" spans="2:74" ht="18" hidden="1" customHeight="1">
      <c r="B42" s="176" t="str">
        <f ca="1">IFERROR(OFFSET(급여입력!$F$12,0,BV42-6), "")</f>
        <v/>
      </c>
      <c r="C42" s="176"/>
      <c r="D42" s="176"/>
      <c r="E42" s="176"/>
      <c r="F42" s="176"/>
      <c r="G42" s="177"/>
      <c r="H42" s="178">
        <f t="shared" ca="1" si="0"/>
        <v>0</v>
      </c>
      <c r="I42" s="179"/>
      <c r="J42" s="179"/>
      <c r="K42" s="179"/>
      <c r="L42" s="179"/>
      <c r="M42" s="179"/>
      <c r="N42" s="179"/>
      <c r="O42" s="179"/>
      <c r="P42" s="179"/>
      <c r="Q42" s="180"/>
      <c r="R42" s="189"/>
      <c r="S42" s="176"/>
      <c r="T42" s="176"/>
      <c r="U42" s="176"/>
      <c r="V42" s="176"/>
      <c r="W42" s="177"/>
      <c r="X42" s="178"/>
      <c r="Y42" s="179"/>
      <c r="Z42" s="179"/>
      <c r="AA42" s="179"/>
      <c r="AB42" s="179"/>
      <c r="AC42" s="179"/>
      <c r="AD42" s="179"/>
      <c r="AE42" s="179"/>
      <c r="AF42" s="179"/>
      <c r="AG42" s="179"/>
      <c r="AH42" s="100"/>
      <c r="AI42" s="101"/>
      <c r="AJ42" s="176" t="str">
        <f t="shared" ca="1" si="5"/>
        <v/>
      </c>
      <c r="AK42" s="176"/>
      <c r="AL42" s="176"/>
      <c r="AM42" s="176"/>
      <c r="AN42" s="176"/>
      <c r="AO42" s="177"/>
      <c r="AP42" s="178">
        <f t="shared" ca="1" si="2"/>
        <v>0</v>
      </c>
      <c r="AQ42" s="179"/>
      <c r="AR42" s="179"/>
      <c r="AS42" s="179"/>
      <c r="AT42" s="179"/>
      <c r="AU42" s="179"/>
      <c r="AV42" s="179"/>
      <c r="AW42" s="179"/>
      <c r="AX42" s="179"/>
      <c r="AY42" s="180"/>
      <c r="AZ42" s="189">
        <f t="shared" si="6"/>
        <v>0</v>
      </c>
      <c r="BA42" s="176"/>
      <c r="BB42" s="176"/>
      <c r="BC42" s="176"/>
      <c r="BD42" s="176"/>
      <c r="BE42" s="177"/>
      <c r="BF42" s="178"/>
      <c r="BG42" s="179"/>
      <c r="BH42" s="179"/>
      <c r="BI42" s="179"/>
      <c r="BJ42" s="179"/>
      <c r="BK42" s="179"/>
      <c r="BL42" s="179"/>
      <c r="BM42" s="179"/>
      <c r="BN42" s="179"/>
      <c r="BO42" s="179"/>
      <c r="BU42" s="21" t="str">
        <f ca="1">IF(OFFSET(급여입력!$F$12,0,ROW(A30)-1)="","",COLUMN(OFFSET(급여입력!$F$12,0,ROW(A30)-1)))</f>
        <v/>
      </c>
      <c r="BV42" s="21" t="str">
        <f t="shared" ca="1" si="4"/>
        <v/>
      </c>
    </row>
    <row r="43" spans="2:74" ht="18" hidden="1" customHeight="1">
      <c r="B43" s="176" t="str">
        <f ca="1">IFERROR(OFFSET(급여입력!$F$12,0,BV43-6), "")</f>
        <v/>
      </c>
      <c r="C43" s="176"/>
      <c r="D43" s="176"/>
      <c r="E43" s="176"/>
      <c r="F43" s="176"/>
      <c r="G43" s="177"/>
      <c r="H43" s="178">
        <f t="shared" ca="1" si="0"/>
        <v>0</v>
      </c>
      <c r="I43" s="179"/>
      <c r="J43" s="179"/>
      <c r="K43" s="179"/>
      <c r="L43" s="179"/>
      <c r="M43" s="179"/>
      <c r="N43" s="179"/>
      <c r="O43" s="179"/>
      <c r="P43" s="179"/>
      <c r="Q43" s="180"/>
      <c r="R43" s="189"/>
      <c r="S43" s="176"/>
      <c r="T43" s="176"/>
      <c r="U43" s="176"/>
      <c r="V43" s="176"/>
      <c r="W43" s="177"/>
      <c r="X43" s="178"/>
      <c r="Y43" s="179"/>
      <c r="Z43" s="179"/>
      <c r="AA43" s="179"/>
      <c r="AB43" s="179"/>
      <c r="AC43" s="179"/>
      <c r="AD43" s="179"/>
      <c r="AE43" s="179"/>
      <c r="AF43" s="179"/>
      <c r="AG43" s="179"/>
      <c r="AH43" s="100"/>
      <c r="AI43" s="101"/>
      <c r="AJ43" s="176" t="str">
        <f t="shared" ca="1" si="5"/>
        <v/>
      </c>
      <c r="AK43" s="176"/>
      <c r="AL43" s="176"/>
      <c r="AM43" s="176"/>
      <c r="AN43" s="176"/>
      <c r="AO43" s="177"/>
      <c r="AP43" s="178">
        <f t="shared" ca="1" si="2"/>
        <v>0</v>
      </c>
      <c r="AQ43" s="179"/>
      <c r="AR43" s="179"/>
      <c r="AS43" s="179"/>
      <c r="AT43" s="179"/>
      <c r="AU43" s="179"/>
      <c r="AV43" s="179"/>
      <c r="AW43" s="179"/>
      <c r="AX43" s="179"/>
      <c r="AY43" s="180"/>
      <c r="AZ43" s="189">
        <f t="shared" si="6"/>
        <v>0</v>
      </c>
      <c r="BA43" s="176"/>
      <c r="BB43" s="176"/>
      <c r="BC43" s="176"/>
      <c r="BD43" s="176"/>
      <c r="BE43" s="177"/>
      <c r="BF43" s="178"/>
      <c r="BG43" s="179"/>
      <c r="BH43" s="179"/>
      <c r="BI43" s="179"/>
      <c r="BJ43" s="179"/>
      <c r="BK43" s="179"/>
      <c r="BL43" s="179"/>
      <c r="BM43" s="179"/>
      <c r="BN43" s="179"/>
      <c r="BO43" s="179"/>
      <c r="BU43" s="21" t="str">
        <f ca="1">IF(OFFSET(급여입력!$F$12,0,ROW(A31)-1)="","",COLUMN(OFFSET(급여입력!$F$12,0,ROW(A31)-1)))</f>
        <v/>
      </c>
      <c r="BV43" s="21" t="str">
        <f t="shared" ca="1" si="4"/>
        <v/>
      </c>
    </row>
    <row r="44" spans="2:74" ht="18" hidden="1" customHeight="1">
      <c r="B44" s="176" t="str">
        <f ca="1">IFERROR(OFFSET(급여입력!$F$12,0,BV44-6), "")</f>
        <v/>
      </c>
      <c r="C44" s="176"/>
      <c r="D44" s="176"/>
      <c r="E44" s="176"/>
      <c r="F44" s="176"/>
      <c r="G44" s="177"/>
      <c r="H44" s="178">
        <f t="shared" ca="1" si="0"/>
        <v>0</v>
      </c>
      <c r="I44" s="179"/>
      <c r="J44" s="179"/>
      <c r="K44" s="179"/>
      <c r="L44" s="179"/>
      <c r="M44" s="179"/>
      <c r="N44" s="179"/>
      <c r="O44" s="179"/>
      <c r="P44" s="179"/>
      <c r="Q44" s="180"/>
      <c r="R44" s="189"/>
      <c r="S44" s="176"/>
      <c r="T44" s="176"/>
      <c r="U44" s="176"/>
      <c r="V44" s="176"/>
      <c r="W44" s="177"/>
      <c r="X44" s="178"/>
      <c r="Y44" s="179"/>
      <c r="Z44" s="179"/>
      <c r="AA44" s="179"/>
      <c r="AB44" s="179"/>
      <c r="AC44" s="179"/>
      <c r="AD44" s="179"/>
      <c r="AE44" s="179"/>
      <c r="AF44" s="179"/>
      <c r="AG44" s="179"/>
      <c r="AH44" s="100"/>
      <c r="AI44" s="101"/>
      <c r="AJ44" s="176" t="str">
        <f t="shared" ca="1" si="5"/>
        <v/>
      </c>
      <c r="AK44" s="176"/>
      <c r="AL44" s="176"/>
      <c r="AM44" s="176"/>
      <c r="AN44" s="176"/>
      <c r="AO44" s="177"/>
      <c r="AP44" s="178">
        <f t="shared" ca="1" si="2"/>
        <v>0</v>
      </c>
      <c r="AQ44" s="179"/>
      <c r="AR44" s="179"/>
      <c r="AS44" s="179"/>
      <c r="AT44" s="179"/>
      <c r="AU44" s="179"/>
      <c r="AV44" s="179"/>
      <c r="AW44" s="179"/>
      <c r="AX44" s="179"/>
      <c r="AY44" s="180"/>
      <c r="AZ44" s="189">
        <f t="shared" si="6"/>
        <v>0</v>
      </c>
      <c r="BA44" s="176"/>
      <c r="BB44" s="176"/>
      <c r="BC44" s="176"/>
      <c r="BD44" s="176"/>
      <c r="BE44" s="177"/>
      <c r="BF44" s="178"/>
      <c r="BG44" s="179"/>
      <c r="BH44" s="179"/>
      <c r="BI44" s="179"/>
      <c r="BJ44" s="179"/>
      <c r="BK44" s="179"/>
      <c r="BL44" s="179"/>
      <c r="BM44" s="179"/>
      <c r="BN44" s="179"/>
      <c r="BO44" s="179"/>
      <c r="BU44" s="21" t="str">
        <f ca="1">IF(OFFSET(급여입력!$F$12,0,ROW(A32)-1)="","",COLUMN(OFFSET(급여입력!$F$12,0,ROW(A32)-1)))</f>
        <v/>
      </c>
      <c r="BV44" s="21" t="str">
        <f t="shared" ca="1" si="4"/>
        <v/>
      </c>
    </row>
    <row r="45" spans="2:74" ht="18" hidden="1" customHeight="1">
      <c r="B45" s="176" t="str">
        <f ca="1">IFERROR(OFFSET(급여입력!$F$12,0,BV45-6), "")</f>
        <v/>
      </c>
      <c r="C45" s="176"/>
      <c r="D45" s="176"/>
      <c r="E45" s="176"/>
      <c r="F45" s="176"/>
      <c r="G45" s="177"/>
      <c r="H45" s="178">
        <f t="shared" ca="1" si="0"/>
        <v>0</v>
      </c>
      <c r="I45" s="179"/>
      <c r="J45" s="179"/>
      <c r="K45" s="179"/>
      <c r="L45" s="179"/>
      <c r="M45" s="179"/>
      <c r="N45" s="179"/>
      <c r="O45" s="179"/>
      <c r="P45" s="179"/>
      <c r="Q45" s="180"/>
      <c r="R45" s="189"/>
      <c r="S45" s="176"/>
      <c r="T45" s="176"/>
      <c r="U45" s="176"/>
      <c r="V45" s="176"/>
      <c r="W45" s="177"/>
      <c r="X45" s="178"/>
      <c r="Y45" s="179"/>
      <c r="Z45" s="179"/>
      <c r="AA45" s="179"/>
      <c r="AB45" s="179"/>
      <c r="AC45" s="179"/>
      <c r="AD45" s="179"/>
      <c r="AE45" s="179"/>
      <c r="AF45" s="179"/>
      <c r="AG45" s="179"/>
      <c r="AH45" s="100"/>
      <c r="AI45" s="101"/>
      <c r="AJ45" s="176" t="str">
        <f t="shared" ca="1" si="5"/>
        <v/>
      </c>
      <c r="AK45" s="176"/>
      <c r="AL45" s="176"/>
      <c r="AM45" s="176"/>
      <c r="AN45" s="176"/>
      <c r="AO45" s="177"/>
      <c r="AP45" s="178">
        <f t="shared" ca="1" si="2"/>
        <v>0</v>
      </c>
      <c r="AQ45" s="179"/>
      <c r="AR45" s="179"/>
      <c r="AS45" s="179"/>
      <c r="AT45" s="179"/>
      <c r="AU45" s="179"/>
      <c r="AV45" s="179"/>
      <c r="AW45" s="179"/>
      <c r="AX45" s="179"/>
      <c r="AY45" s="180"/>
      <c r="AZ45" s="189">
        <f t="shared" si="6"/>
        <v>0</v>
      </c>
      <c r="BA45" s="176"/>
      <c r="BB45" s="176"/>
      <c r="BC45" s="176"/>
      <c r="BD45" s="176"/>
      <c r="BE45" s="177"/>
      <c r="BF45" s="178"/>
      <c r="BG45" s="179"/>
      <c r="BH45" s="179"/>
      <c r="BI45" s="179"/>
      <c r="BJ45" s="179"/>
      <c r="BK45" s="179"/>
      <c r="BL45" s="179"/>
      <c r="BM45" s="179"/>
      <c r="BN45" s="179"/>
      <c r="BO45" s="179"/>
      <c r="BU45" s="21" t="str">
        <f ca="1">IF(OFFSET(급여입력!$F$12,0,ROW(A33)-1)="","",COLUMN(OFFSET(급여입력!$F$12,0,ROW(A33)-1)))</f>
        <v/>
      </c>
      <c r="BV45" s="21" t="str">
        <f t="shared" ca="1" si="4"/>
        <v/>
      </c>
    </row>
    <row r="46" spans="2:74" ht="18" hidden="1" customHeight="1">
      <c r="B46" s="176" t="str">
        <f ca="1">IFERROR(OFFSET(급여입력!$F$12,0,BV46-6), "")</f>
        <v/>
      </c>
      <c r="C46" s="176"/>
      <c r="D46" s="176"/>
      <c r="E46" s="176"/>
      <c r="F46" s="176"/>
      <c r="G46" s="177"/>
      <c r="H46" s="178">
        <f t="shared" ca="1" si="0"/>
        <v>0</v>
      </c>
      <c r="I46" s="179"/>
      <c r="J46" s="179"/>
      <c r="K46" s="179"/>
      <c r="L46" s="179"/>
      <c r="M46" s="179"/>
      <c r="N46" s="179"/>
      <c r="O46" s="179"/>
      <c r="P46" s="179"/>
      <c r="Q46" s="180"/>
      <c r="R46" s="189"/>
      <c r="S46" s="176"/>
      <c r="T46" s="176"/>
      <c r="U46" s="176"/>
      <c r="V46" s="176"/>
      <c r="W46" s="177"/>
      <c r="X46" s="178"/>
      <c r="Y46" s="179"/>
      <c r="Z46" s="179"/>
      <c r="AA46" s="179"/>
      <c r="AB46" s="179"/>
      <c r="AC46" s="179"/>
      <c r="AD46" s="179"/>
      <c r="AE46" s="179"/>
      <c r="AF46" s="179"/>
      <c r="AG46" s="179"/>
      <c r="AH46" s="100"/>
      <c r="AI46" s="101"/>
      <c r="AJ46" s="176" t="str">
        <f t="shared" ca="1" si="5"/>
        <v/>
      </c>
      <c r="AK46" s="176"/>
      <c r="AL46" s="176"/>
      <c r="AM46" s="176"/>
      <c r="AN46" s="176"/>
      <c r="AO46" s="177"/>
      <c r="AP46" s="178">
        <f t="shared" ca="1" si="2"/>
        <v>0</v>
      </c>
      <c r="AQ46" s="179"/>
      <c r="AR46" s="179"/>
      <c r="AS46" s="179"/>
      <c r="AT46" s="179"/>
      <c r="AU46" s="179"/>
      <c r="AV46" s="179"/>
      <c r="AW46" s="179"/>
      <c r="AX46" s="179"/>
      <c r="AY46" s="180"/>
      <c r="AZ46" s="189">
        <f t="shared" si="6"/>
        <v>0</v>
      </c>
      <c r="BA46" s="176"/>
      <c r="BB46" s="176"/>
      <c r="BC46" s="176"/>
      <c r="BD46" s="176"/>
      <c r="BE46" s="177"/>
      <c r="BF46" s="178"/>
      <c r="BG46" s="179"/>
      <c r="BH46" s="179"/>
      <c r="BI46" s="179"/>
      <c r="BJ46" s="179"/>
      <c r="BK46" s="179"/>
      <c r="BL46" s="179"/>
      <c r="BM46" s="179"/>
      <c r="BN46" s="179"/>
      <c r="BO46" s="179"/>
      <c r="BU46" s="21" t="str">
        <f ca="1">IF(OFFSET(급여입력!$F$12,0,ROW(A34)-1)="","",COLUMN(OFFSET(급여입력!$F$12,0,ROW(A34)-1)))</f>
        <v/>
      </c>
      <c r="BV46" s="21" t="str">
        <f t="shared" ca="1" si="4"/>
        <v/>
      </c>
    </row>
    <row r="47" spans="2:74" ht="18" hidden="1" customHeight="1">
      <c r="B47" s="176" t="str">
        <f ca="1">IFERROR(OFFSET(급여입력!$F$12,0,BV47-6), "")</f>
        <v/>
      </c>
      <c r="C47" s="176"/>
      <c r="D47" s="176"/>
      <c r="E47" s="176"/>
      <c r="F47" s="176"/>
      <c r="G47" s="177"/>
      <c r="H47" s="178">
        <f t="shared" ca="1" si="0"/>
        <v>0</v>
      </c>
      <c r="I47" s="179"/>
      <c r="J47" s="179"/>
      <c r="K47" s="179"/>
      <c r="L47" s="179"/>
      <c r="M47" s="179"/>
      <c r="N47" s="179"/>
      <c r="O47" s="179"/>
      <c r="P47" s="179"/>
      <c r="Q47" s="180"/>
      <c r="R47" s="189"/>
      <c r="S47" s="176"/>
      <c r="T47" s="176"/>
      <c r="U47" s="176"/>
      <c r="V47" s="176"/>
      <c r="W47" s="177"/>
      <c r="X47" s="178"/>
      <c r="Y47" s="179"/>
      <c r="Z47" s="179"/>
      <c r="AA47" s="179"/>
      <c r="AB47" s="179"/>
      <c r="AC47" s="179"/>
      <c r="AD47" s="179"/>
      <c r="AE47" s="179"/>
      <c r="AF47" s="179"/>
      <c r="AG47" s="179"/>
      <c r="AH47" s="100"/>
      <c r="AI47" s="101"/>
      <c r="AJ47" s="176" t="str">
        <f t="shared" ca="1" si="5"/>
        <v/>
      </c>
      <c r="AK47" s="176"/>
      <c r="AL47" s="176"/>
      <c r="AM47" s="176"/>
      <c r="AN47" s="176"/>
      <c r="AO47" s="177"/>
      <c r="AP47" s="178">
        <f t="shared" ca="1" si="2"/>
        <v>0</v>
      </c>
      <c r="AQ47" s="179"/>
      <c r="AR47" s="179"/>
      <c r="AS47" s="179"/>
      <c r="AT47" s="179"/>
      <c r="AU47" s="179"/>
      <c r="AV47" s="179"/>
      <c r="AW47" s="179"/>
      <c r="AX47" s="179"/>
      <c r="AY47" s="180"/>
      <c r="AZ47" s="189">
        <f t="shared" si="6"/>
        <v>0</v>
      </c>
      <c r="BA47" s="176"/>
      <c r="BB47" s="176"/>
      <c r="BC47" s="176"/>
      <c r="BD47" s="176"/>
      <c r="BE47" s="177"/>
      <c r="BF47" s="178"/>
      <c r="BG47" s="179"/>
      <c r="BH47" s="179"/>
      <c r="BI47" s="179"/>
      <c r="BJ47" s="179"/>
      <c r="BK47" s="179"/>
      <c r="BL47" s="179"/>
      <c r="BM47" s="179"/>
      <c r="BN47" s="179"/>
      <c r="BO47" s="179"/>
      <c r="BU47" s="21" t="str">
        <f ca="1">IF(OFFSET(급여입력!$F$12,0,ROW(A35)-1)="","",COLUMN(OFFSET(급여입력!$F$12,0,ROW(A35)-1)))</f>
        <v/>
      </c>
      <c r="BV47" s="21" t="str">
        <f t="shared" ca="1" si="4"/>
        <v/>
      </c>
    </row>
    <row r="48" spans="2:74" ht="18" hidden="1" customHeight="1">
      <c r="B48" s="176" t="str">
        <f ca="1">IFERROR(OFFSET(급여입력!$F$12,0,BV48-6), "")</f>
        <v/>
      </c>
      <c r="C48" s="176"/>
      <c r="D48" s="176"/>
      <c r="E48" s="176"/>
      <c r="F48" s="176"/>
      <c r="G48" s="177"/>
      <c r="H48" s="178">
        <f t="shared" ca="1" si="0"/>
        <v>0</v>
      </c>
      <c r="I48" s="179"/>
      <c r="J48" s="179"/>
      <c r="K48" s="179"/>
      <c r="L48" s="179"/>
      <c r="M48" s="179"/>
      <c r="N48" s="179"/>
      <c r="O48" s="179"/>
      <c r="P48" s="179"/>
      <c r="Q48" s="180"/>
      <c r="R48" s="189"/>
      <c r="S48" s="176"/>
      <c r="T48" s="176"/>
      <c r="U48" s="176"/>
      <c r="V48" s="176"/>
      <c r="W48" s="177"/>
      <c r="X48" s="178"/>
      <c r="Y48" s="179"/>
      <c r="Z48" s="179"/>
      <c r="AA48" s="179"/>
      <c r="AB48" s="179"/>
      <c r="AC48" s="179"/>
      <c r="AD48" s="179"/>
      <c r="AE48" s="179"/>
      <c r="AF48" s="179"/>
      <c r="AG48" s="179"/>
      <c r="AH48" s="100"/>
      <c r="AI48" s="101"/>
      <c r="AJ48" s="176" t="str">
        <f t="shared" ca="1" si="5"/>
        <v/>
      </c>
      <c r="AK48" s="176"/>
      <c r="AL48" s="176"/>
      <c r="AM48" s="176"/>
      <c r="AN48" s="176"/>
      <c r="AO48" s="177"/>
      <c r="AP48" s="178">
        <f t="shared" ca="1" si="2"/>
        <v>0</v>
      </c>
      <c r="AQ48" s="179"/>
      <c r="AR48" s="179"/>
      <c r="AS48" s="179"/>
      <c r="AT48" s="179"/>
      <c r="AU48" s="179"/>
      <c r="AV48" s="179"/>
      <c r="AW48" s="179"/>
      <c r="AX48" s="179"/>
      <c r="AY48" s="180"/>
      <c r="AZ48" s="189">
        <f t="shared" si="6"/>
        <v>0</v>
      </c>
      <c r="BA48" s="176"/>
      <c r="BB48" s="176"/>
      <c r="BC48" s="176"/>
      <c r="BD48" s="176"/>
      <c r="BE48" s="177"/>
      <c r="BF48" s="178"/>
      <c r="BG48" s="179"/>
      <c r="BH48" s="179"/>
      <c r="BI48" s="179"/>
      <c r="BJ48" s="179"/>
      <c r="BK48" s="179"/>
      <c r="BL48" s="179"/>
      <c r="BM48" s="179"/>
      <c r="BN48" s="179"/>
      <c r="BO48" s="179"/>
      <c r="BU48" s="21" t="str">
        <f ca="1">IF(OFFSET(급여입력!$F$12,0,ROW(A36)-1)="","",COLUMN(OFFSET(급여입력!$F$12,0,ROW(A36)-1)))</f>
        <v/>
      </c>
      <c r="BV48" s="21" t="str">
        <f t="shared" ca="1" si="4"/>
        <v/>
      </c>
    </row>
    <row r="49" spans="2:74" ht="18" hidden="1" customHeight="1">
      <c r="B49" s="176" t="str">
        <f ca="1">IFERROR(OFFSET(급여입력!$F$12,0,BV49-6), "")</f>
        <v/>
      </c>
      <c r="C49" s="176"/>
      <c r="D49" s="176"/>
      <c r="E49" s="176"/>
      <c r="F49" s="176"/>
      <c r="G49" s="177"/>
      <c r="H49" s="178">
        <f t="shared" ca="1" si="0"/>
        <v>0</v>
      </c>
      <c r="I49" s="179"/>
      <c r="J49" s="179"/>
      <c r="K49" s="179"/>
      <c r="L49" s="179"/>
      <c r="M49" s="179"/>
      <c r="N49" s="179"/>
      <c r="O49" s="179"/>
      <c r="P49" s="179"/>
      <c r="Q49" s="180"/>
      <c r="R49" s="189"/>
      <c r="S49" s="176"/>
      <c r="T49" s="176"/>
      <c r="U49" s="176"/>
      <c r="V49" s="176"/>
      <c r="W49" s="177"/>
      <c r="X49" s="178"/>
      <c r="Y49" s="179"/>
      <c r="Z49" s="179"/>
      <c r="AA49" s="179"/>
      <c r="AB49" s="179"/>
      <c r="AC49" s="179"/>
      <c r="AD49" s="179"/>
      <c r="AE49" s="179"/>
      <c r="AF49" s="179"/>
      <c r="AG49" s="179"/>
      <c r="AH49" s="100"/>
      <c r="AI49" s="101"/>
      <c r="AJ49" s="176" t="str">
        <f t="shared" ca="1" si="5"/>
        <v/>
      </c>
      <c r="AK49" s="176"/>
      <c r="AL49" s="176"/>
      <c r="AM49" s="176"/>
      <c r="AN49" s="176"/>
      <c r="AO49" s="177"/>
      <c r="AP49" s="178">
        <f t="shared" ca="1" si="2"/>
        <v>0</v>
      </c>
      <c r="AQ49" s="179"/>
      <c r="AR49" s="179"/>
      <c r="AS49" s="179"/>
      <c r="AT49" s="179"/>
      <c r="AU49" s="179"/>
      <c r="AV49" s="179"/>
      <c r="AW49" s="179"/>
      <c r="AX49" s="179"/>
      <c r="AY49" s="180"/>
      <c r="AZ49" s="189">
        <f t="shared" si="6"/>
        <v>0</v>
      </c>
      <c r="BA49" s="176"/>
      <c r="BB49" s="176"/>
      <c r="BC49" s="176"/>
      <c r="BD49" s="176"/>
      <c r="BE49" s="177"/>
      <c r="BF49" s="178"/>
      <c r="BG49" s="179"/>
      <c r="BH49" s="179"/>
      <c r="BI49" s="179"/>
      <c r="BJ49" s="179"/>
      <c r="BK49" s="179"/>
      <c r="BL49" s="179"/>
      <c r="BM49" s="179"/>
      <c r="BN49" s="179"/>
      <c r="BO49" s="179"/>
      <c r="BU49" s="21" t="str">
        <f ca="1">IF(OFFSET(급여입력!$F$12,0,ROW(A37)-1)="","",COLUMN(OFFSET(급여입력!$F$12,0,ROW(A37)-1)))</f>
        <v/>
      </c>
      <c r="BV49" s="21" t="str">
        <f t="shared" ca="1" si="4"/>
        <v/>
      </c>
    </row>
    <row r="50" spans="2:74" ht="18" hidden="1" customHeight="1">
      <c r="B50" s="176" t="str">
        <f ca="1">IFERROR(OFFSET(급여입력!$F$12,0,BV50-6), "")</f>
        <v/>
      </c>
      <c r="C50" s="176"/>
      <c r="D50" s="176"/>
      <c r="E50" s="176"/>
      <c r="F50" s="176"/>
      <c r="G50" s="177"/>
      <c r="H50" s="178">
        <f t="shared" ca="1" si="0"/>
        <v>0</v>
      </c>
      <c r="I50" s="179"/>
      <c r="J50" s="179"/>
      <c r="K50" s="179"/>
      <c r="L50" s="179"/>
      <c r="M50" s="179"/>
      <c r="N50" s="179"/>
      <c r="O50" s="179"/>
      <c r="P50" s="179"/>
      <c r="Q50" s="180"/>
      <c r="R50" s="189"/>
      <c r="S50" s="176"/>
      <c r="T50" s="176"/>
      <c r="U50" s="176"/>
      <c r="V50" s="176"/>
      <c r="W50" s="177"/>
      <c r="X50" s="178"/>
      <c r="Y50" s="179"/>
      <c r="Z50" s="179"/>
      <c r="AA50" s="179"/>
      <c r="AB50" s="179"/>
      <c r="AC50" s="179"/>
      <c r="AD50" s="179"/>
      <c r="AE50" s="179"/>
      <c r="AF50" s="179"/>
      <c r="AG50" s="179"/>
      <c r="AH50" s="100"/>
      <c r="AI50" s="101"/>
      <c r="AJ50" s="176" t="str">
        <f t="shared" ca="1" si="5"/>
        <v/>
      </c>
      <c r="AK50" s="176"/>
      <c r="AL50" s="176"/>
      <c r="AM50" s="176"/>
      <c r="AN50" s="176"/>
      <c r="AO50" s="177"/>
      <c r="AP50" s="178">
        <f t="shared" ca="1" si="2"/>
        <v>0</v>
      </c>
      <c r="AQ50" s="179"/>
      <c r="AR50" s="179"/>
      <c r="AS50" s="179"/>
      <c r="AT50" s="179"/>
      <c r="AU50" s="179"/>
      <c r="AV50" s="179"/>
      <c r="AW50" s="179"/>
      <c r="AX50" s="179"/>
      <c r="AY50" s="180"/>
      <c r="AZ50" s="189">
        <f t="shared" si="6"/>
        <v>0</v>
      </c>
      <c r="BA50" s="176"/>
      <c r="BB50" s="176"/>
      <c r="BC50" s="176"/>
      <c r="BD50" s="176"/>
      <c r="BE50" s="177"/>
      <c r="BF50" s="178"/>
      <c r="BG50" s="179"/>
      <c r="BH50" s="179"/>
      <c r="BI50" s="179"/>
      <c r="BJ50" s="179"/>
      <c r="BK50" s="179"/>
      <c r="BL50" s="179"/>
      <c r="BM50" s="179"/>
      <c r="BN50" s="179"/>
      <c r="BO50" s="179"/>
      <c r="BU50" s="21" t="str">
        <f ca="1">IF(OFFSET(급여입력!$F$12,0,ROW(A38)-1)="","",COLUMN(OFFSET(급여입력!$F$12,0,ROW(A38)-1)))</f>
        <v/>
      </c>
      <c r="BV50" s="21" t="str">
        <f t="shared" ca="1" si="4"/>
        <v/>
      </c>
    </row>
    <row r="51" spans="2:74" ht="18" hidden="1" customHeight="1">
      <c r="B51" s="176" t="str">
        <f ca="1">IFERROR(OFFSET(급여입력!$F$12,0,BV51-6), "")</f>
        <v/>
      </c>
      <c r="C51" s="176"/>
      <c r="D51" s="176"/>
      <c r="E51" s="176"/>
      <c r="F51" s="176"/>
      <c r="G51" s="177"/>
      <c r="H51" s="178">
        <f t="shared" ca="1" si="0"/>
        <v>0</v>
      </c>
      <c r="I51" s="179"/>
      <c r="J51" s="179"/>
      <c r="K51" s="179"/>
      <c r="L51" s="179"/>
      <c r="M51" s="179"/>
      <c r="N51" s="179"/>
      <c r="O51" s="179"/>
      <c r="P51" s="179"/>
      <c r="Q51" s="180"/>
      <c r="R51" s="189"/>
      <c r="S51" s="176"/>
      <c r="T51" s="176"/>
      <c r="U51" s="176"/>
      <c r="V51" s="176"/>
      <c r="W51" s="177"/>
      <c r="X51" s="178"/>
      <c r="Y51" s="179"/>
      <c r="Z51" s="179"/>
      <c r="AA51" s="179"/>
      <c r="AB51" s="179"/>
      <c r="AC51" s="179"/>
      <c r="AD51" s="179"/>
      <c r="AE51" s="179"/>
      <c r="AF51" s="179"/>
      <c r="AG51" s="179"/>
      <c r="AH51" s="100"/>
      <c r="AI51" s="101"/>
      <c r="AJ51" s="176" t="str">
        <f t="shared" ca="1" si="5"/>
        <v/>
      </c>
      <c r="AK51" s="176"/>
      <c r="AL51" s="176"/>
      <c r="AM51" s="176"/>
      <c r="AN51" s="176"/>
      <c r="AO51" s="177"/>
      <c r="AP51" s="178">
        <f t="shared" ca="1" si="2"/>
        <v>0</v>
      </c>
      <c r="AQ51" s="179"/>
      <c r="AR51" s="179"/>
      <c r="AS51" s="179"/>
      <c r="AT51" s="179"/>
      <c r="AU51" s="179"/>
      <c r="AV51" s="179"/>
      <c r="AW51" s="179"/>
      <c r="AX51" s="179"/>
      <c r="AY51" s="180"/>
      <c r="AZ51" s="189">
        <f t="shared" si="6"/>
        <v>0</v>
      </c>
      <c r="BA51" s="176"/>
      <c r="BB51" s="176"/>
      <c r="BC51" s="176"/>
      <c r="BD51" s="176"/>
      <c r="BE51" s="177"/>
      <c r="BF51" s="178"/>
      <c r="BG51" s="179"/>
      <c r="BH51" s="179"/>
      <c r="BI51" s="179"/>
      <c r="BJ51" s="179"/>
      <c r="BK51" s="179"/>
      <c r="BL51" s="179"/>
      <c r="BM51" s="179"/>
      <c r="BN51" s="179"/>
      <c r="BO51" s="179"/>
      <c r="BU51" s="21" t="str">
        <f ca="1">IF(OFFSET(급여입력!$F$12,0,ROW(A39)-1)="","",COLUMN(OFFSET(급여입력!$F$12,0,ROW(A39)-1)))</f>
        <v/>
      </c>
      <c r="BV51" s="21" t="str">
        <f t="shared" ca="1" si="4"/>
        <v/>
      </c>
    </row>
    <row r="52" spans="2:74" ht="18" customHeight="1">
      <c r="B52" s="176" t="str">
        <f ca="1">IFERROR(OFFSET(급여입력!$F$12,0,BV52-6), "")</f>
        <v/>
      </c>
      <c r="C52" s="176"/>
      <c r="D52" s="176"/>
      <c r="E52" s="176"/>
      <c r="F52" s="176"/>
      <c r="G52" s="177"/>
      <c r="H52" s="178">
        <f t="shared" ca="1" si="0"/>
        <v>0</v>
      </c>
      <c r="I52" s="179"/>
      <c r="J52" s="179"/>
      <c r="K52" s="179"/>
      <c r="L52" s="179"/>
      <c r="M52" s="179"/>
      <c r="N52" s="179"/>
      <c r="O52" s="179"/>
      <c r="P52" s="179"/>
      <c r="Q52" s="180"/>
      <c r="R52" s="181" t="s">
        <v>212</v>
      </c>
      <c r="S52" s="181"/>
      <c r="T52" s="181"/>
      <c r="U52" s="181"/>
      <c r="V52" s="181"/>
      <c r="W52" s="181"/>
      <c r="X52" s="178">
        <f>SUM(X13:AG51)</f>
        <v>1393250</v>
      </c>
      <c r="Y52" s="179"/>
      <c r="Z52" s="179"/>
      <c r="AA52" s="179"/>
      <c r="AB52" s="179"/>
      <c r="AC52" s="179"/>
      <c r="AD52" s="179"/>
      <c r="AE52" s="179"/>
      <c r="AF52" s="179"/>
      <c r="AG52" s="179"/>
      <c r="AH52" s="100"/>
      <c r="AI52" s="101"/>
      <c r="AJ52" s="176" t="str">
        <f t="shared" ca="1" si="5"/>
        <v/>
      </c>
      <c r="AK52" s="176"/>
      <c r="AL52" s="176"/>
      <c r="AM52" s="176"/>
      <c r="AN52" s="176"/>
      <c r="AO52" s="177"/>
      <c r="AP52" s="178">
        <f t="shared" ca="1" si="2"/>
        <v>0</v>
      </c>
      <c r="AQ52" s="179"/>
      <c r="AR52" s="179"/>
      <c r="AS52" s="179"/>
      <c r="AT52" s="179"/>
      <c r="AU52" s="179"/>
      <c r="AV52" s="179"/>
      <c r="AW52" s="179"/>
      <c r="AX52" s="179"/>
      <c r="AY52" s="180"/>
      <c r="AZ52" s="181" t="s">
        <v>212</v>
      </c>
      <c r="BA52" s="181"/>
      <c r="BB52" s="181"/>
      <c r="BC52" s="181"/>
      <c r="BD52" s="181"/>
      <c r="BE52" s="181"/>
      <c r="BF52" s="178">
        <f>SUM(BF13:BO51)</f>
        <v>343960</v>
      </c>
      <c r="BG52" s="179"/>
      <c r="BH52" s="179"/>
      <c r="BI52" s="179"/>
      <c r="BJ52" s="179"/>
      <c r="BK52" s="179"/>
      <c r="BL52" s="179"/>
      <c r="BM52" s="179"/>
      <c r="BN52" s="179"/>
      <c r="BO52" s="179"/>
      <c r="BU52" s="21" t="str">
        <f ca="1">IF(OFFSET(급여입력!$F$12,0,ROW(A40)-1)="","",COLUMN(OFFSET(급여입력!$F$12,0,ROW(A40)-1)))</f>
        <v/>
      </c>
      <c r="BV52" s="21" t="str">
        <f t="shared" ca="1" si="4"/>
        <v/>
      </c>
    </row>
    <row r="53" spans="2:74" ht="18" customHeight="1">
      <c r="B53" s="182" t="s">
        <v>213</v>
      </c>
      <c r="C53" s="183"/>
      <c r="D53" s="183"/>
      <c r="E53" s="183"/>
      <c r="F53" s="183"/>
      <c r="G53" s="183"/>
      <c r="H53" s="184">
        <f ca="1">SUM(H13:Q52)</f>
        <v>7000000</v>
      </c>
      <c r="I53" s="185"/>
      <c r="J53" s="185"/>
      <c r="K53" s="185"/>
      <c r="L53" s="185"/>
      <c r="M53" s="185"/>
      <c r="N53" s="185"/>
      <c r="O53" s="185"/>
      <c r="P53" s="185"/>
      <c r="Q53" s="186"/>
      <c r="R53" s="183" t="s">
        <v>214</v>
      </c>
      <c r="S53" s="183"/>
      <c r="T53" s="183"/>
      <c r="U53" s="183"/>
      <c r="V53" s="183"/>
      <c r="W53" s="183"/>
      <c r="X53" s="187">
        <f ca="1">H53-X52</f>
        <v>5606750</v>
      </c>
      <c r="Y53" s="188"/>
      <c r="Z53" s="188"/>
      <c r="AA53" s="188"/>
      <c r="AB53" s="188"/>
      <c r="AC53" s="188"/>
      <c r="AD53" s="188"/>
      <c r="AE53" s="188"/>
      <c r="AF53" s="188"/>
      <c r="AG53" s="188"/>
      <c r="AH53" s="100"/>
      <c r="AI53" s="101"/>
      <c r="AJ53" s="182" t="s">
        <v>213</v>
      </c>
      <c r="AK53" s="183"/>
      <c r="AL53" s="183"/>
      <c r="AM53" s="183"/>
      <c r="AN53" s="183"/>
      <c r="AO53" s="183"/>
      <c r="AP53" s="184">
        <f ca="1">SUM(AP13:AY52)</f>
        <v>3500000</v>
      </c>
      <c r="AQ53" s="185"/>
      <c r="AR53" s="185"/>
      <c r="AS53" s="185"/>
      <c r="AT53" s="185"/>
      <c r="AU53" s="185"/>
      <c r="AV53" s="185"/>
      <c r="AW53" s="185"/>
      <c r="AX53" s="185"/>
      <c r="AY53" s="186"/>
      <c r="AZ53" s="183" t="s">
        <v>214</v>
      </c>
      <c r="BA53" s="183"/>
      <c r="BB53" s="183"/>
      <c r="BC53" s="183"/>
      <c r="BD53" s="183"/>
      <c r="BE53" s="183"/>
      <c r="BF53" s="187">
        <f ca="1">AP53-BF52</f>
        <v>3156040</v>
      </c>
      <c r="BG53" s="188"/>
      <c r="BH53" s="188"/>
      <c r="BI53" s="188"/>
      <c r="BJ53" s="188"/>
      <c r="BK53" s="188"/>
      <c r="BL53" s="188"/>
      <c r="BM53" s="188"/>
      <c r="BN53" s="188"/>
      <c r="BO53" s="188"/>
    </row>
    <row r="54" spans="2:74" ht="18" customHeight="1">
      <c r="B54" s="173" t="s">
        <v>215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4" t="str">
        <f>회사정보!$B$8</f>
        <v>(주)인비닷컴</v>
      </c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4"/>
      <c r="AE54" s="174"/>
      <c r="AF54" s="174"/>
      <c r="AG54" s="174"/>
      <c r="AH54" s="100"/>
      <c r="AI54" s="101"/>
      <c r="AJ54" s="173" t="s">
        <v>155</v>
      </c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AZ54" s="174" t="str">
        <f>R54</f>
        <v>(주)인비닷컴</v>
      </c>
      <c r="BA54" s="174"/>
      <c r="BB54" s="174"/>
      <c r="BC54" s="174"/>
      <c r="BD54" s="174"/>
      <c r="BE54" s="174"/>
      <c r="BF54" s="174"/>
      <c r="BG54" s="174"/>
      <c r="BH54" s="174"/>
      <c r="BI54" s="174"/>
      <c r="BJ54" s="174"/>
      <c r="BK54" s="174"/>
      <c r="BL54" s="174"/>
      <c r="BM54" s="174"/>
      <c r="BN54" s="174"/>
      <c r="BO54" s="174"/>
    </row>
    <row r="55" spans="2:74" ht="18" customHeight="1"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</row>
    <row r="56" spans="2:74" ht="18" customHeight="1">
      <c r="E56" s="58"/>
      <c r="F56" s="58"/>
      <c r="G56" s="58"/>
      <c r="H56" s="58"/>
      <c r="I56" s="58"/>
      <c r="M56" s="58"/>
      <c r="N56" s="58"/>
      <c r="O56" s="58"/>
      <c r="P56" s="58"/>
      <c r="Q56" s="58"/>
      <c r="U56" s="58"/>
      <c r="V56" s="58"/>
      <c r="W56" s="58"/>
      <c r="X56" s="58"/>
      <c r="Y56" s="58"/>
      <c r="AC56" s="99"/>
      <c r="AD56" s="58"/>
      <c r="AE56" s="58"/>
      <c r="AF56" s="58"/>
      <c r="AG56" s="58"/>
    </row>
    <row r="57" spans="2:74" ht="18" customHeight="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58" spans="2:74" ht="18" customHeight="1"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</row>
    <row r="59" spans="2:74" ht="18" customHeight="1"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</row>
    <row r="60" spans="2:74" ht="18" customHeight="1"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</row>
    <row r="61" spans="2:74" ht="18" customHeight="1"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</row>
    <row r="62" spans="2:74" ht="18" customHeight="1"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</row>
    <row r="63" spans="2:74" ht="18" customHeight="1"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</row>
    <row r="64" spans="2:74" ht="18" customHeight="1"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</row>
    <row r="65" spans="8:33" ht="18" customHeight="1"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</row>
    <row r="66" spans="8:33" ht="18" customHeight="1"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</row>
    <row r="67" spans="8:33" ht="18" customHeight="1"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</row>
    <row r="68" spans="8:33" ht="18" customHeight="1"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</row>
    <row r="69" spans="8:33" ht="18" customHeight="1"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</row>
    <row r="70" spans="8:33" ht="18" customHeight="1"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</row>
    <row r="71" spans="8:33" ht="20.100000000000001" customHeight="1"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</row>
    <row r="72" spans="8:33" ht="20.100000000000001" customHeight="1"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</row>
    <row r="73" spans="8:33" ht="20.100000000000001" customHeight="1"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</row>
    <row r="74" spans="8:33" ht="20.100000000000001" customHeight="1"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</row>
    <row r="75" spans="8:33" ht="20.100000000000001" customHeight="1"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</row>
    <row r="76" spans="8:33" ht="20.100000000000001" customHeight="1"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</row>
    <row r="77" spans="8:33" ht="20.100000000000001" customHeight="1"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</row>
    <row r="78" spans="8:33" ht="20.100000000000001" customHeight="1"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</row>
    <row r="79" spans="8:33" ht="20.100000000000001" customHeight="1"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</row>
    <row r="80" spans="8:33" ht="20.100000000000001" customHeight="1"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</row>
    <row r="81" spans="8:33" ht="20.100000000000001" customHeight="1"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</row>
    <row r="82" spans="8:33" ht="20.100000000000001" customHeight="1"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</row>
    <row r="83" spans="8:33" ht="20.100000000000001" customHeight="1"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</row>
    <row r="84" spans="8:33" ht="20.100000000000001" customHeight="1"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</row>
    <row r="85" spans="8:33" ht="20.100000000000001" customHeight="1"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</row>
    <row r="86" spans="8:33" ht="20.100000000000001" customHeight="1"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</row>
    <row r="87" spans="8:33" ht="20.100000000000001" customHeight="1"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</row>
    <row r="88" spans="8:33" ht="20.100000000000001" customHeight="1"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</row>
    <row r="89" spans="8:33" ht="20.100000000000001" customHeight="1"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</row>
    <row r="90" spans="8:33" ht="20.100000000000001" customHeight="1"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</row>
    <row r="91" spans="8:33" ht="20.100000000000001" customHeight="1"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</row>
    <row r="92" spans="8:33" ht="20.100000000000001" customHeight="1"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</row>
    <row r="93" spans="8:33" ht="20.100000000000001" customHeight="1"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</row>
    <row r="94" spans="8:33" ht="20.100000000000001" customHeight="1"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</row>
    <row r="95" spans="8:33" ht="20.100000000000001" customHeight="1"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</row>
    <row r="96" spans="8:33" ht="20.100000000000001" customHeight="1"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</row>
    <row r="97" spans="2:33" ht="20.100000000000001" customHeight="1"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4"/>
      <c r="S97" s="4"/>
      <c r="T97" s="4"/>
      <c r="U97" s="4"/>
      <c r="V97" s="4"/>
      <c r="W97" s="4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</row>
    <row r="98" spans="2:33" ht="20.100000000000001" customHeight="1">
      <c r="B98" s="4"/>
      <c r="C98" s="4"/>
      <c r="D98" s="4"/>
      <c r="E98" s="4"/>
      <c r="F98" s="4"/>
      <c r="G98" s="4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4"/>
      <c r="S98" s="4"/>
      <c r="T98" s="4"/>
      <c r="U98" s="4"/>
      <c r="V98" s="4"/>
      <c r="W98" s="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</row>
  </sheetData>
  <sheetProtection sheet="1" objects="1" scenarios="1" selectLockedCells="1"/>
  <mergeCells count="358">
    <mergeCell ref="R54:AG54"/>
    <mergeCell ref="AJ54:AY54"/>
    <mergeCell ref="AZ54:BO54"/>
    <mergeCell ref="AJ51:AO51"/>
    <mergeCell ref="AP51:AY51"/>
    <mergeCell ref="AZ51:BE51"/>
    <mergeCell ref="BF51:BO51"/>
    <mergeCell ref="AJ52:AO52"/>
    <mergeCell ref="AP52:AY52"/>
    <mergeCell ref="AZ52:BE52"/>
    <mergeCell ref="BF52:BO52"/>
    <mergeCell ref="AJ53:AO53"/>
    <mergeCell ref="AP53:AY53"/>
    <mergeCell ref="AZ53:BE53"/>
    <mergeCell ref="BF53:BO53"/>
    <mergeCell ref="BF49:BO49"/>
    <mergeCell ref="AJ50:AO50"/>
    <mergeCell ref="AP50:AY50"/>
    <mergeCell ref="AZ50:BE50"/>
    <mergeCell ref="BF50:BO50"/>
    <mergeCell ref="AJ45:AO45"/>
    <mergeCell ref="AP45:AY45"/>
    <mergeCell ref="AZ45:BE45"/>
    <mergeCell ref="BF45:BO45"/>
    <mergeCell ref="AJ46:AO46"/>
    <mergeCell ref="AP46:AY46"/>
    <mergeCell ref="AZ46:BE46"/>
    <mergeCell ref="BF46:BO46"/>
    <mergeCell ref="AJ47:AO47"/>
    <mergeCell ref="AP47:AY47"/>
    <mergeCell ref="AZ47:BE47"/>
    <mergeCell ref="BF47:BO47"/>
    <mergeCell ref="AJ48:AO48"/>
    <mergeCell ref="AP48:AY48"/>
    <mergeCell ref="AZ48:BE48"/>
    <mergeCell ref="BF48:BO48"/>
    <mergeCell ref="AJ49:AO49"/>
    <mergeCell ref="AP49:AY49"/>
    <mergeCell ref="AZ49:BE49"/>
    <mergeCell ref="AJ42:AO42"/>
    <mergeCell ref="AP42:AY42"/>
    <mergeCell ref="AZ42:BE42"/>
    <mergeCell ref="BF42:BO42"/>
    <mergeCell ref="AJ43:AO43"/>
    <mergeCell ref="AP43:AY43"/>
    <mergeCell ref="AZ43:BE43"/>
    <mergeCell ref="BF43:BO43"/>
    <mergeCell ref="AJ44:AO44"/>
    <mergeCell ref="AP44:AY44"/>
    <mergeCell ref="AZ44:BE44"/>
    <mergeCell ref="BF44:BO44"/>
    <mergeCell ref="AJ39:AO39"/>
    <mergeCell ref="AP39:AY39"/>
    <mergeCell ref="AZ39:BE39"/>
    <mergeCell ref="BF39:BO39"/>
    <mergeCell ref="AJ40:AO40"/>
    <mergeCell ref="AP40:AY40"/>
    <mergeCell ref="AZ40:BE40"/>
    <mergeCell ref="BF40:BO40"/>
    <mergeCell ref="AJ41:AO41"/>
    <mergeCell ref="AP41:AY41"/>
    <mergeCell ref="AZ41:BE41"/>
    <mergeCell ref="BF41:BO41"/>
    <mergeCell ref="AJ36:AO36"/>
    <mergeCell ref="AP36:AY36"/>
    <mergeCell ref="AZ36:BE36"/>
    <mergeCell ref="BF36:BO36"/>
    <mergeCell ref="AJ37:AO37"/>
    <mergeCell ref="AP37:AY37"/>
    <mergeCell ref="AZ37:BE37"/>
    <mergeCell ref="BF37:BO37"/>
    <mergeCell ref="AJ38:AO38"/>
    <mergeCell ref="AP38:AY38"/>
    <mergeCell ref="AZ38:BE38"/>
    <mergeCell ref="BF38:BO38"/>
    <mergeCell ref="AJ33:AO33"/>
    <mergeCell ref="AP33:AY33"/>
    <mergeCell ref="AZ33:BE33"/>
    <mergeCell ref="BF33:BO33"/>
    <mergeCell ref="AJ34:AO34"/>
    <mergeCell ref="AP34:AY34"/>
    <mergeCell ref="AZ34:BE34"/>
    <mergeCell ref="BF34:BO34"/>
    <mergeCell ref="AJ35:AO35"/>
    <mergeCell ref="AP35:AY35"/>
    <mergeCell ref="AZ35:BE35"/>
    <mergeCell ref="BF35:BO35"/>
    <mergeCell ref="AJ30:AO30"/>
    <mergeCell ref="AP30:AY30"/>
    <mergeCell ref="AZ30:BE30"/>
    <mergeCell ref="BF30:BO30"/>
    <mergeCell ref="AJ31:AO31"/>
    <mergeCell ref="AP31:AY31"/>
    <mergeCell ref="AZ31:BE31"/>
    <mergeCell ref="BF31:BO31"/>
    <mergeCell ref="AJ32:AO32"/>
    <mergeCell ref="AP32:AY32"/>
    <mergeCell ref="AZ32:BE32"/>
    <mergeCell ref="BF32:BO32"/>
    <mergeCell ref="AJ27:AO27"/>
    <mergeCell ref="AP27:AY27"/>
    <mergeCell ref="AZ27:BE27"/>
    <mergeCell ref="BF27:BO27"/>
    <mergeCell ref="AJ28:AO28"/>
    <mergeCell ref="AP28:AY28"/>
    <mergeCell ref="AZ28:BE28"/>
    <mergeCell ref="BF28:BO28"/>
    <mergeCell ref="AJ29:AO29"/>
    <mergeCell ref="AP29:AY29"/>
    <mergeCell ref="AZ29:BE29"/>
    <mergeCell ref="BF29:BO29"/>
    <mergeCell ref="AJ24:AO24"/>
    <mergeCell ref="AP24:AY24"/>
    <mergeCell ref="AZ24:BE24"/>
    <mergeCell ref="BF24:BO24"/>
    <mergeCell ref="AJ25:AO25"/>
    <mergeCell ref="AP25:AY25"/>
    <mergeCell ref="AZ25:BE25"/>
    <mergeCell ref="BF25:BO25"/>
    <mergeCell ref="AJ26:AO26"/>
    <mergeCell ref="AP26:AY26"/>
    <mergeCell ref="AZ26:BE26"/>
    <mergeCell ref="BF26:BO26"/>
    <mergeCell ref="AJ21:AO21"/>
    <mergeCell ref="AP21:AY21"/>
    <mergeCell ref="AZ21:BE21"/>
    <mergeCell ref="BF21:BO21"/>
    <mergeCell ref="AJ22:AO22"/>
    <mergeCell ref="AP22:AY22"/>
    <mergeCell ref="AZ22:BE22"/>
    <mergeCell ref="BF22:BO22"/>
    <mergeCell ref="AJ23:AO23"/>
    <mergeCell ref="AP23:AY23"/>
    <mergeCell ref="AZ23:BE23"/>
    <mergeCell ref="BF23:BO23"/>
    <mergeCell ref="AJ18:AO18"/>
    <mergeCell ref="AP18:AY18"/>
    <mergeCell ref="AZ18:BE18"/>
    <mergeCell ref="BF18:BO18"/>
    <mergeCell ref="AJ19:AO19"/>
    <mergeCell ref="AP19:AY19"/>
    <mergeCell ref="AZ19:BE19"/>
    <mergeCell ref="BF19:BO19"/>
    <mergeCell ref="AJ20:AO20"/>
    <mergeCell ref="AP20:AY20"/>
    <mergeCell ref="AZ20:BE20"/>
    <mergeCell ref="BF20:BO20"/>
    <mergeCell ref="AJ15:AO15"/>
    <mergeCell ref="AP15:AY15"/>
    <mergeCell ref="AZ15:BE15"/>
    <mergeCell ref="BF15:BO15"/>
    <mergeCell ref="AJ16:AO16"/>
    <mergeCell ref="AP16:AY16"/>
    <mergeCell ref="AZ16:BE16"/>
    <mergeCell ref="BF16:BO16"/>
    <mergeCell ref="AJ17:AO17"/>
    <mergeCell ref="AP17:AY17"/>
    <mergeCell ref="AZ17:BE17"/>
    <mergeCell ref="BF17:BO17"/>
    <mergeCell ref="AJ12:AO12"/>
    <mergeCell ref="AP12:AY12"/>
    <mergeCell ref="AZ12:BE12"/>
    <mergeCell ref="BF12:BO12"/>
    <mergeCell ref="AJ13:AO13"/>
    <mergeCell ref="AP13:AY13"/>
    <mergeCell ref="AZ13:BE13"/>
    <mergeCell ref="BF13:BO13"/>
    <mergeCell ref="AJ14:AO14"/>
    <mergeCell ref="AP14:AY14"/>
    <mergeCell ref="AZ14:BE14"/>
    <mergeCell ref="BF14:BO14"/>
    <mergeCell ref="B19:G19"/>
    <mergeCell ref="H19:Q19"/>
    <mergeCell ref="R19:W19"/>
    <mergeCell ref="X19:AG19"/>
    <mergeCell ref="B20:G20"/>
    <mergeCell ref="H20:Q20"/>
    <mergeCell ref="R20:W20"/>
    <mergeCell ref="AJ9:BO10"/>
    <mergeCell ref="B11:D11"/>
    <mergeCell ref="E11:I11"/>
    <mergeCell ref="J11:L11"/>
    <mergeCell ref="M11:Q11"/>
    <mergeCell ref="R11:T11"/>
    <mergeCell ref="U11:Y11"/>
    <mergeCell ref="Z11:AB11"/>
    <mergeCell ref="AC11:AG11"/>
    <mergeCell ref="AJ11:AL11"/>
    <mergeCell ref="AM11:AQ11"/>
    <mergeCell ref="AR11:AT11"/>
    <mergeCell ref="AU11:AY11"/>
    <mergeCell ref="AZ11:BB11"/>
    <mergeCell ref="BC11:BG11"/>
    <mergeCell ref="BH11:BJ11"/>
    <mergeCell ref="BK11:BO11"/>
    <mergeCell ref="B12:G12"/>
    <mergeCell ref="H12:Q12"/>
    <mergeCell ref="R12:W12"/>
    <mergeCell ref="X12:AG12"/>
    <mergeCell ref="B9:AG10"/>
    <mergeCell ref="X17:AG17"/>
    <mergeCell ref="B18:G18"/>
    <mergeCell ref="H18:Q18"/>
    <mergeCell ref="R18:W18"/>
    <mergeCell ref="X18:AG18"/>
    <mergeCell ref="B50:G50"/>
    <mergeCell ref="H50:Q50"/>
    <mergeCell ref="R50:W50"/>
    <mergeCell ref="X50:AG50"/>
    <mergeCell ref="B13:G13"/>
    <mergeCell ref="H13:Q13"/>
    <mergeCell ref="B22:G22"/>
    <mergeCell ref="R13:W13"/>
    <mergeCell ref="X13:AG13"/>
    <mergeCell ref="B14:G14"/>
    <mergeCell ref="H14:Q14"/>
    <mergeCell ref="R14:W14"/>
    <mergeCell ref="X14:AG14"/>
    <mergeCell ref="B15:G15"/>
    <mergeCell ref="H15:Q15"/>
    <mergeCell ref="R15:W15"/>
    <mergeCell ref="X15:AG15"/>
    <mergeCell ref="B16:G16"/>
    <mergeCell ref="H16:Q16"/>
    <mergeCell ref="R16:W16"/>
    <mergeCell ref="X16:AG16"/>
    <mergeCell ref="B17:G17"/>
    <mergeCell ref="H17:Q17"/>
    <mergeCell ref="R17:W17"/>
    <mergeCell ref="X20:AG20"/>
    <mergeCell ref="B21:G21"/>
    <mergeCell ref="R21:W21"/>
    <mergeCell ref="X21:AG21"/>
    <mergeCell ref="B24:G24"/>
    <mergeCell ref="R24:W24"/>
    <mergeCell ref="X24:AG24"/>
    <mergeCell ref="B25:G25"/>
    <mergeCell ref="R25:W25"/>
    <mergeCell ref="X25:AG25"/>
    <mergeCell ref="H21:Q21"/>
    <mergeCell ref="H22:Q22"/>
    <mergeCell ref="H23:Q23"/>
    <mergeCell ref="H24:Q24"/>
    <mergeCell ref="H25:Q25"/>
    <mergeCell ref="R22:W22"/>
    <mergeCell ref="X22:AG22"/>
    <mergeCell ref="B23:G23"/>
    <mergeCell ref="R23:W23"/>
    <mergeCell ref="X23:AG23"/>
    <mergeCell ref="B26:G26"/>
    <mergeCell ref="B27:G27"/>
    <mergeCell ref="R27:W27"/>
    <mergeCell ref="X27:AG27"/>
    <mergeCell ref="B28:G28"/>
    <mergeCell ref="R28:W28"/>
    <mergeCell ref="X28:AG28"/>
    <mergeCell ref="B49:G49"/>
    <mergeCell ref="R49:W49"/>
    <mergeCell ref="X49:AG49"/>
    <mergeCell ref="H26:Q26"/>
    <mergeCell ref="R26:W26"/>
    <mergeCell ref="X26:AG26"/>
    <mergeCell ref="H27:Q27"/>
    <mergeCell ref="H28:Q28"/>
    <mergeCell ref="B29:G29"/>
    <mergeCell ref="H29:Q29"/>
    <mergeCell ref="R29:W29"/>
    <mergeCell ref="X29:AG29"/>
    <mergeCell ref="B30:G30"/>
    <mergeCell ref="H30:Q30"/>
    <mergeCell ref="R30:W30"/>
    <mergeCell ref="X30:AG30"/>
    <mergeCell ref="B31:G31"/>
    <mergeCell ref="B52:G52"/>
    <mergeCell ref="H52:Q52"/>
    <mergeCell ref="R52:W52"/>
    <mergeCell ref="X52:AG52"/>
    <mergeCell ref="B53:G53"/>
    <mergeCell ref="H53:Q53"/>
    <mergeCell ref="R53:W53"/>
    <mergeCell ref="X53:AG53"/>
    <mergeCell ref="B51:G51"/>
    <mergeCell ref="H51:Q51"/>
    <mergeCell ref="R51:W51"/>
    <mergeCell ref="X51:AG51"/>
    <mergeCell ref="B54:Q54"/>
    <mergeCell ref="H31:Q31"/>
    <mergeCell ref="R31:W31"/>
    <mergeCell ref="X31:AG31"/>
    <mergeCell ref="B32:G32"/>
    <mergeCell ref="H32:Q32"/>
    <mergeCell ref="R32:W32"/>
    <mergeCell ref="X32:AG32"/>
    <mergeCell ref="B33:G33"/>
    <mergeCell ref="H33:Q33"/>
    <mergeCell ref="R33:W33"/>
    <mergeCell ref="X33:AG33"/>
    <mergeCell ref="B34:G34"/>
    <mergeCell ref="H34:Q34"/>
    <mergeCell ref="R34:W34"/>
    <mergeCell ref="X34:AG34"/>
    <mergeCell ref="B35:G35"/>
    <mergeCell ref="H35:Q35"/>
    <mergeCell ref="R35:W35"/>
    <mergeCell ref="X35:AG35"/>
    <mergeCell ref="B36:G36"/>
    <mergeCell ref="H36:Q36"/>
    <mergeCell ref="R36:W36"/>
    <mergeCell ref="X36:AG36"/>
    <mergeCell ref="B37:G37"/>
    <mergeCell ref="H37:Q37"/>
    <mergeCell ref="R37:W37"/>
    <mergeCell ref="X37:AG37"/>
    <mergeCell ref="B38:G38"/>
    <mergeCell ref="H38:Q38"/>
    <mergeCell ref="R38:W38"/>
    <mergeCell ref="X38:AG38"/>
    <mergeCell ref="B39:G39"/>
    <mergeCell ref="H39:Q39"/>
    <mergeCell ref="R39:W39"/>
    <mergeCell ref="X39:AG39"/>
    <mergeCell ref="B40:G40"/>
    <mergeCell ref="H40:Q40"/>
    <mergeCell ref="R40:W40"/>
    <mergeCell ref="X40:AG40"/>
    <mergeCell ref="B41:G41"/>
    <mergeCell ref="H41:Q41"/>
    <mergeCell ref="R41:W41"/>
    <mergeCell ref="X41:AG41"/>
    <mergeCell ref="B42:G42"/>
    <mergeCell ref="H42:Q42"/>
    <mergeCell ref="R42:W42"/>
    <mergeCell ref="X42:AG42"/>
    <mergeCell ref="B43:G43"/>
    <mergeCell ref="H43:Q43"/>
    <mergeCell ref="R43:W43"/>
    <mergeCell ref="X43:AG43"/>
    <mergeCell ref="B44:G44"/>
    <mergeCell ref="H44:Q44"/>
    <mergeCell ref="R44:W44"/>
    <mergeCell ref="X44:AG44"/>
    <mergeCell ref="B45:G45"/>
    <mergeCell ref="H45:Q45"/>
    <mergeCell ref="R45:W45"/>
    <mergeCell ref="X45:AG45"/>
    <mergeCell ref="H49:Q49"/>
    <mergeCell ref="B46:G46"/>
    <mergeCell ref="H46:Q46"/>
    <mergeCell ref="R46:W46"/>
    <mergeCell ref="X46:AG46"/>
    <mergeCell ref="B47:G47"/>
    <mergeCell ref="H47:Q47"/>
    <mergeCell ref="R47:W47"/>
    <mergeCell ref="X47:AG47"/>
    <mergeCell ref="B48:G48"/>
    <mergeCell ref="H48:Q48"/>
    <mergeCell ref="R48:W48"/>
    <mergeCell ref="X48:AG48"/>
  </mergeCells>
  <phoneticPr fontId="1" type="noConversion"/>
  <dataValidations count="1">
    <dataValidation type="list" allowBlank="1" showInputMessage="1" showErrorMessage="1" sqref="BQ10 BQ13" xr:uid="{00000000-0002-0000-0800-000000000000}">
      <formula1>성명</formula1>
    </dataValidation>
  </dataValidations>
  <printOptions horizontalCentered="1"/>
  <pageMargins left="0.39370078740157483" right="0.39370078740157483" top="0.59055118110236227" bottom="0.59055118110236227" header="0.39370078740157483" footer="0.39370078740157483"/>
  <pageSetup paperSize="9" scale="78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>
    <tabColor rgb="FFFE8081"/>
    <pageSetUpPr autoPageBreaks="0"/>
  </sheetPr>
  <dimension ref="B6:AI60"/>
  <sheetViews>
    <sheetView showGridLines="0" showRowColHeaders="0" showZeros="0" workbookViewId="0">
      <pane ySplit="4" topLeftCell="A5" activePane="bottomLeft" state="frozen"/>
      <selection pane="bottomLeft"/>
    </sheetView>
  </sheetViews>
  <sheetFormatPr defaultColWidth="2.33203125" defaultRowHeight="20.100000000000001" customHeight="1"/>
  <cols>
    <col min="1" max="16384" width="2.33203125" style="1"/>
  </cols>
  <sheetData>
    <row r="6" spans="2:35" ht="20.100000000000001" customHeight="1">
      <c r="B6" s="221" t="str">
        <f>급여입력!C7&amp;"년 "&amp;급여입력!D7&amp;"월 급여입금내역서"</f>
        <v>2026년 1월 급여입금내역서</v>
      </c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  <c r="AE6" s="221"/>
      <c r="AF6" s="221"/>
      <c r="AG6" s="221"/>
      <c r="AH6" s="221"/>
      <c r="AI6" s="221"/>
    </row>
    <row r="7" spans="2:35" ht="20.100000000000001" customHeight="1"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  <c r="AH7" s="221"/>
      <c r="AI7" s="221"/>
    </row>
    <row r="8" spans="2:35" ht="20.100000000000001" customHeight="1"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1"/>
      <c r="S8" s="221"/>
      <c r="T8" s="221"/>
      <c r="U8" s="221"/>
      <c r="V8" s="221"/>
      <c r="W8" s="221"/>
      <c r="X8" s="221"/>
      <c r="Y8" s="221"/>
      <c r="Z8" s="221"/>
      <c r="AA8" s="221"/>
      <c r="AB8" s="221"/>
      <c r="AC8" s="221"/>
      <c r="AD8" s="221"/>
      <c r="AE8" s="221"/>
      <c r="AF8" s="221"/>
      <c r="AG8" s="221"/>
      <c r="AH8" s="221"/>
      <c r="AI8" s="221"/>
    </row>
    <row r="9" spans="2:35" ht="20.100000000000001" customHeight="1">
      <c r="B9" s="190" t="s">
        <v>90</v>
      </c>
      <c r="C9" s="191"/>
      <c r="D9" s="191" t="s">
        <v>0</v>
      </c>
      <c r="E9" s="191"/>
      <c r="F9" s="191"/>
      <c r="G9" s="191" t="s">
        <v>1</v>
      </c>
      <c r="H9" s="191"/>
      <c r="I9" s="191"/>
      <c r="J9" s="191"/>
      <c r="K9" s="191" t="s">
        <v>2</v>
      </c>
      <c r="L9" s="191"/>
      <c r="M9" s="191"/>
      <c r="N9" s="191"/>
      <c r="O9" s="191" t="s">
        <v>91</v>
      </c>
      <c r="P9" s="191"/>
      <c r="Q9" s="191"/>
      <c r="R9" s="191"/>
      <c r="S9" s="191"/>
      <c r="T9" s="191"/>
      <c r="U9" s="192" t="s">
        <v>258</v>
      </c>
      <c r="V9" s="222"/>
      <c r="W9" s="190"/>
      <c r="X9" s="191" t="s">
        <v>92</v>
      </c>
      <c r="Y9" s="191"/>
      <c r="Z9" s="191"/>
      <c r="AA9" s="191"/>
      <c r="AB9" s="191"/>
      <c r="AC9" s="191" t="s">
        <v>9</v>
      </c>
      <c r="AD9" s="191"/>
      <c r="AE9" s="191"/>
      <c r="AF9" s="191"/>
      <c r="AG9" s="191"/>
      <c r="AH9" s="191"/>
      <c r="AI9" s="192"/>
    </row>
    <row r="10" spans="2:35" ht="20.100000000000001" customHeight="1">
      <c r="B10" s="177">
        <f>IF(급여대장!B13="","",급여대장!B13)</f>
        <v>1</v>
      </c>
      <c r="C10" s="200"/>
      <c r="D10" s="200" t="str">
        <f>IF(급여입력!C13="","",급여입력!C13)</f>
        <v>김○○</v>
      </c>
      <c r="E10" s="200"/>
      <c r="F10" s="200"/>
      <c r="G10" s="200" t="str">
        <f>IF(급여입력!D13="","",급여입력!D13)</f>
        <v>경리부</v>
      </c>
      <c r="H10" s="200"/>
      <c r="I10" s="200"/>
      <c r="J10" s="200"/>
      <c r="K10" s="200" t="str">
        <f>IF(급여입력!E13="","",급여입력!E13)</f>
        <v>사장</v>
      </c>
      <c r="L10" s="200"/>
      <c r="M10" s="200"/>
      <c r="N10" s="200"/>
      <c r="O10" s="201">
        <f>IF(급여입력!BP13="","",급여입력!BP13)</f>
        <v>5606750</v>
      </c>
      <c r="P10" s="201"/>
      <c r="Q10" s="201"/>
      <c r="R10" s="201"/>
      <c r="S10" s="201"/>
      <c r="T10" s="201"/>
      <c r="U10" s="202" t="str">
        <f t="shared" ref="U10:U41" si="0">IF(D10="","",(VLOOKUP(D10,사원정보,9,0)))</f>
        <v>김○○</v>
      </c>
      <c r="V10" s="203"/>
      <c r="W10" s="204"/>
      <c r="X10" s="200" t="str">
        <f t="shared" ref="X10:X41" si="1">IF(D10="","",(VLOOKUP(D10,사원정보,10,0)))</f>
        <v>대한은행</v>
      </c>
      <c r="Y10" s="200"/>
      <c r="Z10" s="200"/>
      <c r="AA10" s="200"/>
      <c r="AB10" s="200"/>
      <c r="AC10" s="200" t="str">
        <f t="shared" ref="AC10:AC41" si="2">IF(D10="","",(VLOOKUP(D10,사원정보,11,0)))</f>
        <v>123-45-6789</v>
      </c>
      <c r="AD10" s="200"/>
      <c r="AE10" s="200"/>
      <c r="AF10" s="200"/>
      <c r="AG10" s="200"/>
      <c r="AH10" s="200"/>
      <c r="AI10" s="189"/>
    </row>
    <row r="11" spans="2:35" ht="20.100000000000001" customHeight="1">
      <c r="B11" s="177">
        <f>IF(급여대장!B14="","",급여대장!B14)</f>
        <v>2</v>
      </c>
      <c r="C11" s="200"/>
      <c r="D11" s="200" t="str">
        <f>IF(급여입력!C14="","",급여입력!C14)</f>
        <v>이○○</v>
      </c>
      <c r="E11" s="200"/>
      <c r="F11" s="200"/>
      <c r="G11" s="200" t="str">
        <f>IF(급여입력!D14="","",급여입력!D14)</f>
        <v>영업팀</v>
      </c>
      <c r="H11" s="200"/>
      <c r="I11" s="200"/>
      <c r="J11" s="200"/>
      <c r="K11" s="200" t="str">
        <f>IF(급여입력!E14="","",급여입력!E14)</f>
        <v>대리</v>
      </c>
      <c r="L11" s="200"/>
      <c r="M11" s="200"/>
      <c r="N11" s="200"/>
      <c r="O11" s="201">
        <f>IF(급여입력!BP14="","",급여입력!BP14)</f>
        <v>3156040</v>
      </c>
      <c r="P11" s="201"/>
      <c r="Q11" s="201"/>
      <c r="R11" s="201"/>
      <c r="S11" s="201"/>
      <c r="T11" s="201"/>
      <c r="U11" s="202" t="str">
        <f t="shared" si="0"/>
        <v>이○○</v>
      </c>
      <c r="V11" s="203"/>
      <c r="W11" s="204"/>
      <c r="X11" s="200" t="str">
        <f t="shared" si="1"/>
        <v>대한은행</v>
      </c>
      <c r="Y11" s="200"/>
      <c r="Z11" s="200"/>
      <c r="AA11" s="200"/>
      <c r="AB11" s="200"/>
      <c r="AC11" s="200" t="str">
        <f t="shared" si="2"/>
        <v>123-45-6789</v>
      </c>
      <c r="AD11" s="200"/>
      <c r="AE11" s="200"/>
      <c r="AF11" s="200"/>
      <c r="AG11" s="200"/>
      <c r="AH11" s="200"/>
      <c r="AI11" s="189"/>
    </row>
    <row r="12" spans="2:35" ht="20.100000000000001" hidden="1" customHeight="1">
      <c r="B12" s="177" t="str">
        <f>IF(급여대장!B15="","",급여대장!B15)</f>
        <v/>
      </c>
      <c r="C12" s="200"/>
      <c r="D12" s="200" t="str">
        <f>IF(급여입력!C15="","",급여입력!C15)</f>
        <v/>
      </c>
      <c r="E12" s="200"/>
      <c r="F12" s="200"/>
      <c r="G12" s="200" t="str">
        <f>IF(급여입력!D15="","",급여입력!D15)</f>
        <v/>
      </c>
      <c r="H12" s="200"/>
      <c r="I12" s="200"/>
      <c r="J12" s="200"/>
      <c r="K12" s="200" t="str">
        <f>IF(급여입력!E15="","",급여입력!E15)</f>
        <v/>
      </c>
      <c r="L12" s="200"/>
      <c r="M12" s="200"/>
      <c r="N12" s="200"/>
      <c r="O12" s="201">
        <f>IF(급여입력!BP15="","",급여입력!BP15)</f>
        <v>0</v>
      </c>
      <c r="P12" s="201"/>
      <c r="Q12" s="201"/>
      <c r="R12" s="201"/>
      <c r="S12" s="201"/>
      <c r="T12" s="201"/>
      <c r="U12" s="202" t="str">
        <f t="shared" si="0"/>
        <v/>
      </c>
      <c r="V12" s="203"/>
      <c r="W12" s="204"/>
      <c r="X12" s="200" t="str">
        <f t="shared" si="1"/>
        <v/>
      </c>
      <c r="Y12" s="200"/>
      <c r="Z12" s="200"/>
      <c r="AA12" s="200"/>
      <c r="AB12" s="200"/>
      <c r="AC12" s="200" t="str">
        <f t="shared" si="2"/>
        <v/>
      </c>
      <c r="AD12" s="200"/>
      <c r="AE12" s="200"/>
      <c r="AF12" s="200"/>
      <c r="AG12" s="200"/>
      <c r="AH12" s="200"/>
      <c r="AI12" s="189"/>
    </row>
    <row r="13" spans="2:35" ht="20.100000000000001" hidden="1" customHeight="1">
      <c r="B13" s="177" t="str">
        <f>IF(급여대장!B16="","",급여대장!B16)</f>
        <v/>
      </c>
      <c r="C13" s="200"/>
      <c r="D13" s="200" t="str">
        <f>IF(급여입력!C16="","",급여입력!C16)</f>
        <v/>
      </c>
      <c r="E13" s="200"/>
      <c r="F13" s="200"/>
      <c r="G13" s="200" t="str">
        <f>IF(급여입력!D16="","",급여입력!D16)</f>
        <v/>
      </c>
      <c r="H13" s="200"/>
      <c r="I13" s="200"/>
      <c r="J13" s="200"/>
      <c r="K13" s="200" t="str">
        <f>IF(급여입력!E16="","",급여입력!E16)</f>
        <v/>
      </c>
      <c r="L13" s="200"/>
      <c r="M13" s="200"/>
      <c r="N13" s="200"/>
      <c r="O13" s="201">
        <f>IF(급여입력!BP16="","",급여입력!BP16)</f>
        <v>0</v>
      </c>
      <c r="P13" s="201"/>
      <c r="Q13" s="201"/>
      <c r="R13" s="201"/>
      <c r="S13" s="201"/>
      <c r="T13" s="201"/>
      <c r="U13" s="202" t="str">
        <f t="shared" si="0"/>
        <v/>
      </c>
      <c r="V13" s="203"/>
      <c r="W13" s="204"/>
      <c r="X13" s="200" t="str">
        <f t="shared" si="1"/>
        <v/>
      </c>
      <c r="Y13" s="200"/>
      <c r="Z13" s="200"/>
      <c r="AA13" s="200"/>
      <c r="AB13" s="200"/>
      <c r="AC13" s="200" t="str">
        <f t="shared" si="2"/>
        <v/>
      </c>
      <c r="AD13" s="200"/>
      <c r="AE13" s="200"/>
      <c r="AF13" s="200"/>
      <c r="AG13" s="200"/>
      <c r="AH13" s="200"/>
      <c r="AI13" s="189"/>
    </row>
    <row r="14" spans="2:35" ht="20.100000000000001" hidden="1" customHeight="1">
      <c r="B14" s="177" t="str">
        <f>IF(급여대장!B17="","",급여대장!B17)</f>
        <v/>
      </c>
      <c r="C14" s="200"/>
      <c r="D14" s="200" t="str">
        <f>IF(급여입력!C17="","",급여입력!C17)</f>
        <v/>
      </c>
      <c r="E14" s="200"/>
      <c r="F14" s="200"/>
      <c r="G14" s="200" t="str">
        <f>IF(급여입력!D17="","",급여입력!D17)</f>
        <v/>
      </c>
      <c r="H14" s="200"/>
      <c r="I14" s="200"/>
      <c r="J14" s="200"/>
      <c r="K14" s="200" t="str">
        <f>IF(급여입력!E17="","",급여입력!E17)</f>
        <v/>
      </c>
      <c r="L14" s="200"/>
      <c r="M14" s="200"/>
      <c r="N14" s="200"/>
      <c r="O14" s="201">
        <f>IF(급여입력!BP17="","",급여입력!BP17)</f>
        <v>0</v>
      </c>
      <c r="P14" s="201"/>
      <c r="Q14" s="201"/>
      <c r="R14" s="201"/>
      <c r="S14" s="201"/>
      <c r="T14" s="201"/>
      <c r="U14" s="202" t="str">
        <f t="shared" si="0"/>
        <v/>
      </c>
      <c r="V14" s="203"/>
      <c r="W14" s="204"/>
      <c r="X14" s="200" t="str">
        <f t="shared" si="1"/>
        <v/>
      </c>
      <c r="Y14" s="200"/>
      <c r="Z14" s="200"/>
      <c r="AA14" s="200"/>
      <c r="AB14" s="200"/>
      <c r="AC14" s="200" t="str">
        <f t="shared" si="2"/>
        <v/>
      </c>
      <c r="AD14" s="200"/>
      <c r="AE14" s="200"/>
      <c r="AF14" s="200"/>
      <c r="AG14" s="200"/>
      <c r="AH14" s="200"/>
      <c r="AI14" s="189"/>
    </row>
    <row r="15" spans="2:35" ht="20.100000000000001" hidden="1" customHeight="1">
      <c r="B15" s="177" t="str">
        <f>IF(급여대장!B18="","",급여대장!B18)</f>
        <v/>
      </c>
      <c r="C15" s="200"/>
      <c r="D15" s="200" t="str">
        <f>IF(급여입력!C18="","",급여입력!C18)</f>
        <v/>
      </c>
      <c r="E15" s="200"/>
      <c r="F15" s="200"/>
      <c r="G15" s="200" t="str">
        <f>IF(급여입력!D18="","",급여입력!D18)</f>
        <v/>
      </c>
      <c r="H15" s="200"/>
      <c r="I15" s="200"/>
      <c r="J15" s="200"/>
      <c r="K15" s="200" t="str">
        <f>IF(급여입력!E18="","",급여입력!E18)</f>
        <v/>
      </c>
      <c r="L15" s="200"/>
      <c r="M15" s="200"/>
      <c r="N15" s="200"/>
      <c r="O15" s="201">
        <f>IF(급여입력!BP18="","",급여입력!BP18)</f>
        <v>0</v>
      </c>
      <c r="P15" s="201"/>
      <c r="Q15" s="201"/>
      <c r="R15" s="201"/>
      <c r="S15" s="201"/>
      <c r="T15" s="201"/>
      <c r="U15" s="202" t="str">
        <f t="shared" si="0"/>
        <v/>
      </c>
      <c r="V15" s="203"/>
      <c r="W15" s="204"/>
      <c r="X15" s="200" t="str">
        <f t="shared" si="1"/>
        <v/>
      </c>
      <c r="Y15" s="200"/>
      <c r="Z15" s="200"/>
      <c r="AA15" s="200"/>
      <c r="AB15" s="200"/>
      <c r="AC15" s="200" t="str">
        <f t="shared" si="2"/>
        <v/>
      </c>
      <c r="AD15" s="200"/>
      <c r="AE15" s="200"/>
      <c r="AF15" s="200"/>
      <c r="AG15" s="200"/>
      <c r="AH15" s="200"/>
      <c r="AI15" s="189"/>
    </row>
    <row r="16" spans="2:35" ht="20.100000000000001" hidden="1" customHeight="1">
      <c r="B16" s="177" t="str">
        <f>IF(급여대장!B19="","",급여대장!B19)</f>
        <v/>
      </c>
      <c r="C16" s="200"/>
      <c r="D16" s="200" t="str">
        <f>IF(급여입력!C19="","",급여입력!C19)</f>
        <v/>
      </c>
      <c r="E16" s="200"/>
      <c r="F16" s="200"/>
      <c r="G16" s="200" t="str">
        <f>IF(급여입력!D19="","",급여입력!D19)</f>
        <v/>
      </c>
      <c r="H16" s="200"/>
      <c r="I16" s="200"/>
      <c r="J16" s="200"/>
      <c r="K16" s="200" t="str">
        <f>IF(급여입력!E19="","",급여입력!E19)</f>
        <v/>
      </c>
      <c r="L16" s="200"/>
      <c r="M16" s="200"/>
      <c r="N16" s="200"/>
      <c r="O16" s="201">
        <f>IF(급여입력!BP19="","",급여입력!BP19)</f>
        <v>0</v>
      </c>
      <c r="P16" s="201"/>
      <c r="Q16" s="201"/>
      <c r="R16" s="201"/>
      <c r="S16" s="201"/>
      <c r="T16" s="201"/>
      <c r="U16" s="202" t="str">
        <f t="shared" si="0"/>
        <v/>
      </c>
      <c r="V16" s="203"/>
      <c r="W16" s="204"/>
      <c r="X16" s="200" t="str">
        <f t="shared" si="1"/>
        <v/>
      </c>
      <c r="Y16" s="200"/>
      <c r="Z16" s="200"/>
      <c r="AA16" s="200"/>
      <c r="AB16" s="200"/>
      <c r="AC16" s="200" t="str">
        <f t="shared" si="2"/>
        <v/>
      </c>
      <c r="AD16" s="200"/>
      <c r="AE16" s="200"/>
      <c r="AF16" s="200"/>
      <c r="AG16" s="200"/>
      <c r="AH16" s="200"/>
      <c r="AI16" s="189"/>
    </row>
    <row r="17" spans="2:35" ht="20.100000000000001" hidden="1" customHeight="1">
      <c r="B17" s="177" t="str">
        <f>IF(급여대장!B20="","",급여대장!B20)</f>
        <v/>
      </c>
      <c r="C17" s="200"/>
      <c r="D17" s="200" t="str">
        <f>IF(급여입력!C20="","",급여입력!C20)</f>
        <v/>
      </c>
      <c r="E17" s="200"/>
      <c r="F17" s="200"/>
      <c r="G17" s="200" t="str">
        <f>IF(급여입력!D20="","",급여입력!D20)</f>
        <v/>
      </c>
      <c r="H17" s="200"/>
      <c r="I17" s="200"/>
      <c r="J17" s="200"/>
      <c r="K17" s="200" t="str">
        <f>IF(급여입력!E20="","",급여입력!E20)</f>
        <v/>
      </c>
      <c r="L17" s="200"/>
      <c r="M17" s="200"/>
      <c r="N17" s="200"/>
      <c r="O17" s="201">
        <f>IF(급여입력!BP20="","",급여입력!BP20)</f>
        <v>0</v>
      </c>
      <c r="P17" s="201"/>
      <c r="Q17" s="201"/>
      <c r="R17" s="201"/>
      <c r="S17" s="201"/>
      <c r="T17" s="201"/>
      <c r="U17" s="202" t="str">
        <f t="shared" si="0"/>
        <v/>
      </c>
      <c r="V17" s="203"/>
      <c r="W17" s="204"/>
      <c r="X17" s="200" t="str">
        <f t="shared" si="1"/>
        <v/>
      </c>
      <c r="Y17" s="200"/>
      <c r="Z17" s="200"/>
      <c r="AA17" s="200"/>
      <c r="AB17" s="200"/>
      <c r="AC17" s="200" t="str">
        <f t="shared" si="2"/>
        <v/>
      </c>
      <c r="AD17" s="200"/>
      <c r="AE17" s="200"/>
      <c r="AF17" s="200"/>
      <c r="AG17" s="200"/>
      <c r="AH17" s="200"/>
      <c r="AI17" s="189"/>
    </row>
    <row r="18" spans="2:35" ht="20.100000000000001" hidden="1" customHeight="1">
      <c r="B18" s="177" t="str">
        <f>IF(급여대장!B21="","",급여대장!B21)</f>
        <v/>
      </c>
      <c r="C18" s="200"/>
      <c r="D18" s="200" t="str">
        <f>IF(급여입력!C21="","",급여입력!C21)</f>
        <v/>
      </c>
      <c r="E18" s="200"/>
      <c r="F18" s="200"/>
      <c r="G18" s="200" t="str">
        <f>IF(급여입력!D21="","",급여입력!D21)</f>
        <v/>
      </c>
      <c r="H18" s="200"/>
      <c r="I18" s="200"/>
      <c r="J18" s="200"/>
      <c r="K18" s="200" t="str">
        <f>IF(급여입력!E21="","",급여입력!E21)</f>
        <v/>
      </c>
      <c r="L18" s="200"/>
      <c r="M18" s="200"/>
      <c r="N18" s="200"/>
      <c r="O18" s="201">
        <f>IF(급여입력!BP21="","",급여입력!BP21)</f>
        <v>0</v>
      </c>
      <c r="P18" s="201"/>
      <c r="Q18" s="201"/>
      <c r="R18" s="201"/>
      <c r="S18" s="201"/>
      <c r="T18" s="201"/>
      <c r="U18" s="202" t="str">
        <f t="shared" si="0"/>
        <v/>
      </c>
      <c r="V18" s="203"/>
      <c r="W18" s="204"/>
      <c r="X18" s="200" t="str">
        <f t="shared" si="1"/>
        <v/>
      </c>
      <c r="Y18" s="200"/>
      <c r="Z18" s="200"/>
      <c r="AA18" s="200"/>
      <c r="AB18" s="200"/>
      <c r="AC18" s="200" t="str">
        <f t="shared" si="2"/>
        <v/>
      </c>
      <c r="AD18" s="200"/>
      <c r="AE18" s="200"/>
      <c r="AF18" s="200"/>
      <c r="AG18" s="200"/>
      <c r="AH18" s="200"/>
      <c r="AI18" s="189"/>
    </row>
    <row r="19" spans="2:35" ht="20.100000000000001" hidden="1" customHeight="1">
      <c r="B19" s="177" t="str">
        <f>IF(급여대장!B22="","",급여대장!B22)</f>
        <v/>
      </c>
      <c r="C19" s="200"/>
      <c r="D19" s="200" t="str">
        <f>IF(급여입력!C22="","",급여입력!C22)</f>
        <v/>
      </c>
      <c r="E19" s="200"/>
      <c r="F19" s="200"/>
      <c r="G19" s="200" t="str">
        <f>IF(급여입력!D22="","",급여입력!D22)</f>
        <v/>
      </c>
      <c r="H19" s="200"/>
      <c r="I19" s="200"/>
      <c r="J19" s="200"/>
      <c r="K19" s="200" t="str">
        <f>IF(급여입력!E22="","",급여입력!E22)</f>
        <v/>
      </c>
      <c r="L19" s="200"/>
      <c r="M19" s="200"/>
      <c r="N19" s="200"/>
      <c r="O19" s="201">
        <f>IF(급여입력!BP22="","",급여입력!BP22)</f>
        <v>0</v>
      </c>
      <c r="P19" s="201"/>
      <c r="Q19" s="201"/>
      <c r="R19" s="201"/>
      <c r="S19" s="201"/>
      <c r="T19" s="201"/>
      <c r="U19" s="202" t="str">
        <f t="shared" si="0"/>
        <v/>
      </c>
      <c r="V19" s="203"/>
      <c r="W19" s="204"/>
      <c r="X19" s="200" t="str">
        <f t="shared" si="1"/>
        <v/>
      </c>
      <c r="Y19" s="200"/>
      <c r="Z19" s="200"/>
      <c r="AA19" s="200"/>
      <c r="AB19" s="200"/>
      <c r="AC19" s="200" t="str">
        <f t="shared" si="2"/>
        <v/>
      </c>
      <c r="AD19" s="200"/>
      <c r="AE19" s="200"/>
      <c r="AF19" s="200"/>
      <c r="AG19" s="200"/>
      <c r="AH19" s="200"/>
      <c r="AI19" s="189"/>
    </row>
    <row r="20" spans="2:35" ht="20.100000000000001" hidden="1" customHeight="1">
      <c r="B20" s="177" t="str">
        <f>IF(급여대장!B23="","",급여대장!B23)</f>
        <v/>
      </c>
      <c r="C20" s="200"/>
      <c r="D20" s="200" t="str">
        <f>IF(급여입력!C23="","",급여입력!C23)</f>
        <v/>
      </c>
      <c r="E20" s="200"/>
      <c r="F20" s="200"/>
      <c r="G20" s="200" t="str">
        <f>IF(급여입력!D23="","",급여입력!D23)</f>
        <v/>
      </c>
      <c r="H20" s="200"/>
      <c r="I20" s="200"/>
      <c r="J20" s="200"/>
      <c r="K20" s="200" t="str">
        <f>IF(급여입력!E23="","",급여입력!E23)</f>
        <v/>
      </c>
      <c r="L20" s="200"/>
      <c r="M20" s="200"/>
      <c r="N20" s="200"/>
      <c r="O20" s="201">
        <f>IF(급여입력!BP23="","",급여입력!BP23)</f>
        <v>0</v>
      </c>
      <c r="P20" s="201"/>
      <c r="Q20" s="201"/>
      <c r="R20" s="201"/>
      <c r="S20" s="201"/>
      <c r="T20" s="201"/>
      <c r="U20" s="202" t="str">
        <f t="shared" si="0"/>
        <v/>
      </c>
      <c r="V20" s="203"/>
      <c r="W20" s="204"/>
      <c r="X20" s="200" t="str">
        <f t="shared" si="1"/>
        <v/>
      </c>
      <c r="Y20" s="200"/>
      <c r="Z20" s="200"/>
      <c r="AA20" s="200"/>
      <c r="AB20" s="200"/>
      <c r="AC20" s="200" t="str">
        <f t="shared" si="2"/>
        <v/>
      </c>
      <c r="AD20" s="200"/>
      <c r="AE20" s="200"/>
      <c r="AF20" s="200"/>
      <c r="AG20" s="200"/>
      <c r="AH20" s="200"/>
      <c r="AI20" s="189"/>
    </row>
    <row r="21" spans="2:35" ht="20.100000000000001" hidden="1" customHeight="1">
      <c r="B21" s="177" t="str">
        <f>IF(급여대장!B24="","",급여대장!B24)</f>
        <v/>
      </c>
      <c r="C21" s="200"/>
      <c r="D21" s="200" t="str">
        <f>IF(급여입력!C24="","",급여입력!C24)</f>
        <v/>
      </c>
      <c r="E21" s="200"/>
      <c r="F21" s="200"/>
      <c r="G21" s="200" t="str">
        <f>IF(급여입력!D24="","",급여입력!D24)</f>
        <v/>
      </c>
      <c r="H21" s="200"/>
      <c r="I21" s="200"/>
      <c r="J21" s="200"/>
      <c r="K21" s="200" t="str">
        <f>IF(급여입력!E24="","",급여입력!E24)</f>
        <v/>
      </c>
      <c r="L21" s="200"/>
      <c r="M21" s="200"/>
      <c r="N21" s="200"/>
      <c r="O21" s="201">
        <f>IF(급여입력!BP24="","",급여입력!BP24)</f>
        <v>0</v>
      </c>
      <c r="P21" s="201"/>
      <c r="Q21" s="201"/>
      <c r="R21" s="201"/>
      <c r="S21" s="201"/>
      <c r="T21" s="201"/>
      <c r="U21" s="202" t="str">
        <f t="shared" si="0"/>
        <v/>
      </c>
      <c r="V21" s="203"/>
      <c r="W21" s="204"/>
      <c r="X21" s="200" t="str">
        <f t="shared" si="1"/>
        <v/>
      </c>
      <c r="Y21" s="200"/>
      <c r="Z21" s="200"/>
      <c r="AA21" s="200"/>
      <c r="AB21" s="200"/>
      <c r="AC21" s="200" t="str">
        <f t="shared" si="2"/>
        <v/>
      </c>
      <c r="AD21" s="200"/>
      <c r="AE21" s="200"/>
      <c r="AF21" s="200"/>
      <c r="AG21" s="200"/>
      <c r="AH21" s="200"/>
      <c r="AI21" s="189"/>
    </row>
    <row r="22" spans="2:35" ht="20.100000000000001" hidden="1" customHeight="1">
      <c r="B22" s="177" t="str">
        <f>IF(급여대장!B25="","",급여대장!B25)</f>
        <v/>
      </c>
      <c r="C22" s="200"/>
      <c r="D22" s="200" t="str">
        <f>IF(급여입력!C25="","",급여입력!C25)</f>
        <v/>
      </c>
      <c r="E22" s="200"/>
      <c r="F22" s="200"/>
      <c r="G22" s="200" t="str">
        <f>IF(급여입력!D25="","",급여입력!D25)</f>
        <v/>
      </c>
      <c r="H22" s="200"/>
      <c r="I22" s="200"/>
      <c r="J22" s="200"/>
      <c r="K22" s="200" t="str">
        <f>IF(급여입력!E25="","",급여입력!E25)</f>
        <v/>
      </c>
      <c r="L22" s="200"/>
      <c r="M22" s="200"/>
      <c r="N22" s="200"/>
      <c r="O22" s="201">
        <f>IF(급여입력!BP25="","",급여입력!BP25)</f>
        <v>0</v>
      </c>
      <c r="P22" s="201"/>
      <c r="Q22" s="201"/>
      <c r="R22" s="201"/>
      <c r="S22" s="201"/>
      <c r="T22" s="201"/>
      <c r="U22" s="202" t="str">
        <f t="shared" si="0"/>
        <v/>
      </c>
      <c r="V22" s="203"/>
      <c r="W22" s="204"/>
      <c r="X22" s="200" t="str">
        <f t="shared" si="1"/>
        <v/>
      </c>
      <c r="Y22" s="200"/>
      <c r="Z22" s="200"/>
      <c r="AA22" s="200"/>
      <c r="AB22" s="200"/>
      <c r="AC22" s="200" t="str">
        <f t="shared" si="2"/>
        <v/>
      </c>
      <c r="AD22" s="200"/>
      <c r="AE22" s="200"/>
      <c r="AF22" s="200"/>
      <c r="AG22" s="200"/>
      <c r="AH22" s="200"/>
      <c r="AI22" s="189"/>
    </row>
    <row r="23" spans="2:35" ht="20.100000000000001" hidden="1" customHeight="1">
      <c r="B23" s="177" t="str">
        <f>IF(급여대장!B26="","",급여대장!B26)</f>
        <v/>
      </c>
      <c r="C23" s="200"/>
      <c r="D23" s="200" t="str">
        <f>IF(급여입력!C26="","",급여입력!C26)</f>
        <v/>
      </c>
      <c r="E23" s="200"/>
      <c r="F23" s="200"/>
      <c r="G23" s="200" t="str">
        <f>IF(급여입력!D26="","",급여입력!D26)</f>
        <v/>
      </c>
      <c r="H23" s="200"/>
      <c r="I23" s="200"/>
      <c r="J23" s="200"/>
      <c r="K23" s="200" t="str">
        <f>IF(급여입력!E26="","",급여입력!E26)</f>
        <v/>
      </c>
      <c r="L23" s="200"/>
      <c r="M23" s="200"/>
      <c r="N23" s="200"/>
      <c r="O23" s="201">
        <f>IF(급여입력!BP26="","",급여입력!BP26)</f>
        <v>0</v>
      </c>
      <c r="P23" s="201"/>
      <c r="Q23" s="201"/>
      <c r="R23" s="201"/>
      <c r="S23" s="201"/>
      <c r="T23" s="201"/>
      <c r="U23" s="202" t="str">
        <f t="shared" si="0"/>
        <v/>
      </c>
      <c r="V23" s="203"/>
      <c r="W23" s="204"/>
      <c r="X23" s="200" t="str">
        <f t="shared" si="1"/>
        <v/>
      </c>
      <c r="Y23" s="200"/>
      <c r="Z23" s="200"/>
      <c r="AA23" s="200"/>
      <c r="AB23" s="200"/>
      <c r="AC23" s="200" t="str">
        <f t="shared" si="2"/>
        <v/>
      </c>
      <c r="AD23" s="200"/>
      <c r="AE23" s="200"/>
      <c r="AF23" s="200"/>
      <c r="AG23" s="200"/>
      <c r="AH23" s="200"/>
      <c r="AI23" s="189"/>
    </row>
    <row r="24" spans="2:35" ht="20.100000000000001" hidden="1" customHeight="1">
      <c r="B24" s="177" t="str">
        <f>IF(급여대장!B27="","",급여대장!B27)</f>
        <v/>
      </c>
      <c r="C24" s="200"/>
      <c r="D24" s="200" t="str">
        <f>IF(급여입력!C27="","",급여입력!C27)</f>
        <v/>
      </c>
      <c r="E24" s="200"/>
      <c r="F24" s="200"/>
      <c r="G24" s="200" t="str">
        <f>IF(급여입력!D27="","",급여입력!D27)</f>
        <v/>
      </c>
      <c r="H24" s="200"/>
      <c r="I24" s="200"/>
      <c r="J24" s="200"/>
      <c r="K24" s="200" t="str">
        <f>IF(급여입력!E27="","",급여입력!E27)</f>
        <v/>
      </c>
      <c r="L24" s="200"/>
      <c r="M24" s="200"/>
      <c r="N24" s="200"/>
      <c r="O24" s="201">
        <f>IF(급여입력!BP27="","",급여입력!BP27)</f>
        <v>0</v>
      </c>
      <c r="P24" s="201"/>
      <c r="Q24" s="201"/>
      <c r="R24" s="201"/>
      <c r="S24" s="201"/>
      <c r="T24" s="201"/>
      <c r="U24" s="202" t="str">
        <f t="shared" si="0"/>
        <v/>
      </c>
      <c r="V24" s="203"/>
      <c r="W24" s="204"/>
      <c r="X24" s="200" t="str">
        <f t="shared" si="1"/>
        <v/>
      </c>
      <c r="Y24" s="200"/>
      <c r="Z24" s="200"/>
      <c r="AA24" s="200"/>
      <c r="AB24" s="200"/>
      <c r="AC24" s="200" t="str">
        <f t="shared" si="2"/>
        <v/>
      </c>
      <c r="AD24" s="200"/>
      <c r="AE24" s="200"/>
      <c r="AF24" s="200"/>
      <c r="AG24" s="200"/>
      <c r="AH24" s="200"/>
      <c r="AI24" s="189"/>
    </row>
    <row r="25" spans="2:35" ht="20.100000000000001" hidden="1" customHeight="1">
      <c r="B25" s="177" t="str">
        <f>IF(급여대장!B28="","",급여대장!B28)</f>
        <v/>
      </c>
      <c r="C25" s="200"/>
      <c r="D25" s="200" t="str">
        <f>IF(급여입력!C28="","",급여입력!C28)</f>
        <v/>
      </c>
      <c r="E25" s="200"/>
      <c r="F25" s="200"/>
      <c r="G25" s="200" t="str">
        <f>IF(급여입력!D28="","",급여입력!D28)</f>
        <v/>
      </c>
      <c r="H25" s="200"/>
      <c r="I25" s="200"/>
      <c r="J25" s="200"/>
      <c r="K25" s="200" t="str">
        <f>IF(급여입력!E28="","",급여입력!E28)</f>
        <v/>
      </c>
      <c r="L25" s="200"/>
      <c r="M25" s="200"/>
      <c r="N25" s="200"/>
      <c r="O25" s="201">
        <f>IF(급여입력!BP28="","",급여입력!BP28)</f>
        <v>0</v>
      </c>
      <c r="P25" s="201"/>
      <c r="Q25" s="201"/>
      <c r="R25" s="201"/>
      <c r="S25" s="201"/>
      <c r="T25" s="201"/>
      <c r="U25" s="202" t="str">
        <f t="shared" si="0"/>
        <v/>
      </c>
      <c r="V25" s="203"/>
      <c r="W25" s="204"/>
      <c r="X25" s="200" t="str">
        <f t="shared" si="1"/>
        <v/>
      </c>
      <c r="Y25" s="200"/>
      <c r="Z25" s="200"/>
      <c r="AA25" s="200"/>
      <c r="AB25" s="200"/>
      <c r="AC25" s="200" t="str">
        <f t="shared" si="2"/>
        <v/>
      </c>
      <c r="AD25" s="200"/>
      <c r="AE25" s="200"/>
      <c r="AF25" s="200"/>
      <c r="AG25" s="200"/>
      <c r="AH25" s="200"/>
      <c r="AI25" s="189"/>
    </row>
    <row r="26" spans="2:35" ht="20.100000000000001" hidden="1" customHeight="1">
      <c r="B26" s="177" t="str">
        <f>IF(급여대장!B29="","",급여대장!B29)</f>
        <v/>
      </c>
      <c r="C26" s="200"/>
      <c r="D26" s="200" t="str">
        <f>IF(급여입력!C29="","",급여입력!C29)</f>
        <v/>
      </c>
      <c r="E26" s="200"/>
      <c r="F26" s="200"/>
      <c r="G26" s="200" t="str">
        <f>IF(급여입력!D29="","",급여입력!D29)</f>
        <v/>
      </c>
      <c r="H26" s="200"/>
      <c r="I26" s="200"/>
      <c r="J26" s="200"/>
      <c r="K26" s="200" t="str">
        <f>IF(급여입력!E29="","",급여입력!E29)</f>
        <v/>
      </c>
      <c r="L26" s="200"/>
      <c r="M26" s="200"/>
      <c r="N26" s="200"/>
      <c r="O26" s="201">
        <f>IF(급여입력!BP29="","",급여입력!BP29)</f>
        <v>0</v>
      </c>
      <c r="P26" s="201"/>
      <c r="Q26" s="201"/>
      <c r="R26" s="201"/>
      <c r="S26" s="201"/>
      <c r="T26" s="201"/>
      <c r="U26" s="202" t="str">
        <f t="shared" si="0"/>
        <v/>
      </c>
      <c r="V26" s="203"/>
      <c r="W26" s="204"/>
      <c r="X26" s="200" t="str">
        <f t="shared" si="1"/>
        <v/>
      </c>
      <c r="Y26" s="200"/>
      <c r="Z26" s="200"/>
      <c r="AA26" s="200"/>
      <c r="AB26" s="200"/>
      <c r="AC26" s="200" t="str">
        <f t="shared" si="2"/>
        <v/>
      </c>
      <c r="AD26" s="200"/>
      <c r="AE26" s="200"/>
      <c r="AF26" s="200"/>
      <c r="AG26" s="200"/>
      <c r="AH26" s="200"/>
      <c r="AI26" s="189"/>
    </row>
    <row r="27" spans="2:35" ht="20.100000000000001" hidden="1" customHeight="1">
      <c r="B27" s="177" t="str">
        <f>IF(급여대장!B30="","",급여대장!B30)</f>
        <v/>
      </c>
      <c r="C27" s="200"/>
      <c r="D27" s="200" t="str">
        <f>IF(급여입력!C30="","",급여입력!C30)</f>
        <v/>
      </c>
      <c r="E27" s="200"/>
      <c r="F27" s="200"/>
      <c r="G27" s="200" t="str">
        <f>IF(급여입력!D30="","",급여입력!D30)</f>
        <v/>
      </c>
      <c r="H27" s="200"/>
      <c r="I27" s="200"/>
      <c r="J27" s="200"/>
      <c r="K27" s="200" t="str">
        <f>IF(급여입력!E30="","",급여입력!E30)</f>
        <v/>
      </c>
      <c r="L27" s="200"/>
      <c r="M27" s="200"/>
      <c r="N27" s="200"/>
      <c r="O27" s="201">
        <f>IF(급여입력!BP30="","",급여입력!BP30)</f>
        <v>0</v>
      </c>
      <c r="P27" s="201"/>
      <c r="Q27" s="201"/>
      <c r="R27" s="201"/>
      <c r="S27" s="201"/>
      <c r="T27" s="201"/>
      <c r="U27" s="202" t="str">
        <f t="shared" si="0"/>
        <v/>
      </c>
      <c r="V27" s="203"/>
      <c r="W27" s="204"/>
      <c r="X27" s="200" t="str">
        <f t="shared" si="1"/>
        <v/>
      </c>
      <c r="Y27" s="200"/>
      <c r="Z27" s="200"/>
      <c r="AA27" s="200"/>
      <c r="AB27" s="200"/>
      <c r="AC27" s="200" t="str">
        <f t="shared" si="2"/>
        <v/>
      </c>
      <c r="AD27" s="200"/>
      <c r="AE27" s="200"/>
      <c r="AF27" s="200"/>
      <c r="AG27" s="200"/>
      <c r="AH27" s="200"/>
      <c r="AI27" s="189"/>
    </row>
    <row r="28" spans="2:35" ht="20.100000000000001" hidden="1" customHeight="1">
      <c r="B28" s="177" t="str">
        <f>IF(급여대장!B31="","",급여대장!B31)</f>
        <v/>
      </c>
      <c r="C28" s="200"/>
      <c r="D28" s="200" t="str">
        <f>IF(급여입력!C31="","",급여입력!C31)</f>
        <v/>
      </c>
      <c r="E28" s="200"/>
      <c r="F28" s="200"/>
      <c r="G28" s="200" t="str">
        <f>IF(급여입력!D31="","",급여입력!D31)</f>
        <v/>
      </c>
      <c r="H28" s="200"/>
      <c r="I28" s="200"/>
      <c r="J28" s="200"/>
      <c r="K28" s="200" t="str">
        <f>IF(급여입력!E31="","",급여입력!E31)</f>
        <v/>
      </c>
      <c r="L28" s="200"/>
      <c r="M28" s="200"/>
      <c r="N28" s="200"/>
      <c r="O28" s="201">
        <f>IF(급여입력!BP31="","",급여입력!BP31)</f>
        <v>0</v>
      </c>
      <c r="P28" s="201"/>
      <c r="Q28" s="201"/>
      <c r="R28" s="201"/>
      <c r="S28" s="201"/>
      <c r="T28" s="201"/>
      <c r="U28" s="202" t="str">
        <f t="shared" si="0"/>
        <v/>
      </c>
      <c r="V28" s="203"/>
      <c r="W28" s="204"/>
      <c r="X28" s="200" t="str">
        <f t="shared" si="1"/>
        <v/>
      </c>
      <c r="Y28" s="200"/>
      <c r="Z28" s="200"/>
      <c r="AA28" s="200"/>
      <c r="AB28" s="200"/>
      <c r="AC28" s="200" t="str">
        <f t="shared" si="2"/>
        <v/>
      </c>
      <c r="AD28" s="200"/>
      <c r="AE28" s="200"/>
      <c r="AF28" s="200"/>
      <c r="AG28" s="200"/>
      <c r="AH28" s="200"/>
      <c r="AI28" s="189"/>
    </row>
    <row r="29" spans="2:35" ht="20.100000000000001" hidden="1" customHeight="1">
      <c r="B29" s="177" t="str">
        <f>IF(급여대장!B32="","",급여대장!B32)</f>
        <v/>
      </c>
      <c r="C29" s="200"/>
      <c r="D29" s="200" t="str">
        <f>IF(급여입력!C32="","",급여입력!C32)</f>
        <v/>
      </c>
      <c r="E29" s="200"/>
      <c r="F29" s="200"/>
      <c r="G29" s="200" t="str">
        <f>IF(급여입력!D32="","",급여입력!D32)</f>
        <v/>
      </c>
      <c r="H29" s="200"/>
      <c r="I29" s="200"/>
      <c r="J29" s="200"/>
      <c r="K29" s="200" t="str">
        <f>IF(급여입력!E32="","",급여입력!E32)</f>
        <v/>
      </c>
      <c r="L29" s="200"/>
      <c r="M29" s="200"/>
      <c r="N29" s="200"/>
      <c r="O29" s="201">
        <f>IF(급여입력!BP32="","",급여입력!BP32)</f>
        <v>0</v>
      </c>
      <c r="P29" s="201"/>
      <c r="Q29" s="201"/>
      <c r="R29" s="201"/>
      <c r="S29" s="201"/>
      <c r="T29" s="201"/>
      <c r="U29" s="202" t="str">
        <f t="shared" si="0"/>
        <v/>
      </c>
      <c r="V29" s="203"/>
      <c r="W29" s="204"/>
      <c r="X29" s="200" t="str">
        <f t="shared" si="1"/>
        <v/>
      </c>
      <c r="Y29" s="200"/>
      <c r="Z29" s="200"/>
      <c r="AA29" s="200"/>
      <c r="AB29" s="200"/>
      <c r="AC29" s="200" t="str">
        <f t="shared" si="2"/>
        <v/>
      </c>
      <c r="AD29" s="200"/>
      <c r="AE29" s="200"/>
      <c r="AF29" s="200"/>
      <c r="AG29" s="200"/>
      <c r="AH29" s="200"/>
      <c r="AI29" s="189"/>
    </row>
    <row r="30" spans="2:35" ht="20.100000000000001" hidden="1" customHeight="1">
      <c r="B30" s="177" t="str">
        <f>IF(급여대장!B33="","",급여대장!B33)</f>
        <v/>
      </c>
      <c r="C30" s="200"/>
      <c r="D30" s="200" t="str">
        <f>IF(급여입력!C33="","",급여입력!C33)</f>
        <v/>
      </c>
      <c r="E30" s="200"/>
      <c r="F30" s="200"/>
      <c r="G30" s="200" t="str">
        <f>IF(급여입력!D33="","",급여입력!D33)</f>
        <v/>
      </c>
      <c r="H30" s="200"/>
      <c r="I30" s="200"/>
      <c r="J30" s="200"/>
      <c r="K30" s="200" t="str">
        <f>IF(급여입력!E33="","",급여입력!E33)</f>
        <v/>
      </c>
      <c r="L30" s="200"/>
      <c r="M30" s="200"/>
      <c r="N30" s="200"/>
      <c r="O30" s="201">
        <f>IF(급여입력!BP33="","",급여입력!BP33)</f>
        <v>0</v>
      </c>
      <c r="P30" s="201"/>
      <c r="Q30" s="201"/>
      <c r="R30" s="201"/>
      <c r="S30" s="201"/>
      <c r="T30" s="201"/>
      <c r="U30" s="202" t="str">
        <f t="shared" si="0"/>
        <v/>
      </c>
      <c r="V30" s="203"/>
      <c r="W30" s="204"/>
      <c r="X30" s="200" t="str">
        <f t="shared" si="1"/>
        <v/>
      </c>
      <c r="Y30" s="200"/>
      <c r="Z30" s="200"/>
      <c r="AA30" s="200"/>
      <c r="AB30" s="200"/>
      <c r="AC30" s="200" t="str">
        <f t="shared" si="2"/>
        <v/>
      </c>
      <c r="AD30" s="200"/>
      <c r="AE30" s="200"/>
      <c r="AF30" s="200"/>
      <c r="AG30" s="200"/>
      <c r="AH30" s="200"/>
      <c r="AI30" s="189"/>
    </row>
    <row r="31" spans="2:35" ht="20.100000000000001" hidden="1" customHeight="1">
      <c r="B31" s="177" t="str">
        <f>IF(급여대장!B34="","",급여대장!B34)</f>
        <v/>
      </c>
      <c r="C31" s="200"/>
      <c r="D31" s="200" t="str">
        <f>IF(급여입력!C34="","",급여입력!C34)</f>
        <v/>
      </c>
      <c r="E31" s="200"/>
      <c r="F31" s="200"/>
      <c r="G31" s="200" t="str">
        <f>IF(급여입력!D34="","",급여입력!D34)</f>
        <v/>
      </c>
      <c r="H31" s="200"/>
      <c r="I31" s="200"/>
      <c r="J31" s="200"/>
      <c r="K31" s="200" t="str">
        <f>IF(급여입력!E34="","",급여입력!E34)</f>
        <v/>
      </c>
      <c r="L31" s="200"/>
      <c r="M31" s="200"/>
      <c r="N31" s="200"/>
      <c r="O31" s="201">
        <f>IF(급여입력!BP34="","",급여입력!BP34)</f>
        <v>0</v>
      </c>
      <c r="P31" s="201"/>
      <c r="Q31" s="201"/>
      <c r="R31" s="201"/>
      <c r="S31" s="201"/>
      <c r="T31" s="201"/>
      <c r="U31" s="202" t="str">
        <f t="shared" si="0"/>
        <v/>
      </c>
      <c r="V31" s="203"/>
      <c r="W31" s="204"/>
      <c r="X31" s="200" t="str">
        <f t="shared" si="1"/>
        <v/>
      </c>
      <c r="Y31" s="200"/>
      <c r="Z31" s="200"/>
      <c r="AA31" s="200"/>
      <c r="AB31" s="200"/>
      <c r="AC31" s="200" t="str">
        <f t="shared" si="2"/>
        <v/>
      </c>
      <c r="AD31" s="200"/>
      <c r="AE31" s="200"/>
      <c r="AF31" s="200"/>
      <c r="AG31" s="200"/>
      <c r="AH31" s="200"/>
      <c r="AI31" s="189"/>
    </row>
    <row r="32" spans="2:35" ht="20.100000000000001" hidden="1" customHeight="1">
      <c r="B32" s="177" t="str">
        <f>IF(급여대장!B35="","",급여대장!B35)</f>
        <v/>
      </c>
      <c r="C32" s="200"/>
      <c r="D32" s="200" t="str">
        <f>IF(급여입력!C35="","",급여입력!C35)</f>
        <v/>
      </c>
      <c r="E32" s="200"/>
      <c r="F32" s="200"/>
      <c r="G32" s="200" t="str">
        <f>IF(급여입력!D35="","",급여입력!D35)</f>
        <v/>
      </c>
      <c r="H32" s="200"/>
      <c r="I32" s="200"/>
      <c r="J32" s="200"/>
      <c r="K32" s="200" t="str">
        <f>IF(급여입력!E35="","",급여입력!E35)</f>
        <v/>
      </c>
      <c r="L32" s="200"/>
      <c r="M32" s="200"/>
      <c r="N32" s="200"/>
      <c r="O32" s="201">
        <f>IF(급여입력!BP35="","",급여입력!BP35)</f>
        <v>0</v>
      </c>
      <c r="P32" s="201"/>
      <c r="Q32" s="201"/>
      <c r="R32" s="201"/>
      <c r="S32" s="201"/>
      <c r="T32" s="201"/>
      <c r="U32" s="202" t="str">
        <f t="shared" si="0"/>
        <v/>
      </c>
      <c r="V32" s="203"/>
      <c r="W32" s="204"/>
      <c r="X32" s="200" t="str">
        <f t="shared" si="1"/>
        <v/>
      </c>
      <c r="Y32" s="200"/>
      <c r="Z32" s="200"/>
      <c r="AA32" s="200"/>
      <c r="AB32" s="200"/>
      <c r="AC32" s="200" t="str">
        <f t="shared" si="2"/>
        <v/>
      </c>
      <c r="AD32" s="200"/>
      <c r="AE32" s="200"/>
      <c r="AF32" s="200"/>
      <c r="AG32" s="200"/>
      <c r="AH32" s="200"/>
      <c r="AI32" s="189"/>
    </row>
    <row r="33" spans="2:35" ht="20.100000000000001" hidden="1" customHeight="1">
      <c r="B33" s="177" t="str">
        <f>IF(급여대장!B36="","",급여대장!B36)</f>
        <v/>
      </c>
      <c r="C33" s="200"/>
      <c r="D33" s="200" t="str">
        <f>IF(급여입력!C36="","",급여입력!C36)</f>
        <v/>
      </c>
      <c r="E33" s="200"/>
      <c r="F33" s="200"/>
      <c r="G33" s="200" t="str">
        <f>IF(급여입력!D36="","",급여입력!D36)</f>
        <v/>
      </c>
      <c r="H33" s="200"/>
      <c r="I33" s="200"/>
      <c r="J33" s="200"/>
      <c r="K33" s="200" t="str">
        <f>IF(급여입력!E36="","",급여입력!E36)</f>
        <v/>
      </c>
      <c r="L33" s="200"/>
      <c r="M33" s="200"/>
      <c r="N33" s="200"/>
      <c r="O33" s="201">
        <f>IF(급여입력!BP36="","",급여입력!BP36)</f>
        <v>0</v>
      </c>
      <c r="P33" s="201"/>
      <c r="Q33" s="201"/>
      <c r="R33" s="201"/>
      <c r="S33" s="201"/>
      <c r="T33" s="201"/>
      <c r="U33" s="202" t="str">
        <f t="shared" si="0"/>
        <v/>
      </c>
      <c r="V33" s="203"/>
      <c r="W33" s="204"/>
      <c r="X33" s="200" t="str">
        <f t="shared" si="1"/>
        <v/>
      </c>
      <c r="Y33" s="200"/>
      <c r="Z33" s="200"/>
      <c r="AA33" s="200"/>
      <c r="AB33" s="200"/>
      <c r="AC33" s="200" t="str">
        <f t="shared" si="2"/>
        <v/>
      </c>
      <c r="AD33" s="200"/>
      <c r="AE33" s="200"/>
      <c r="AF33" s="200"/>
      <c r="AG33" s="200"/>
      <c r="AH33" s="200"/>
      <c r="AI33" s="189"/>
    </row>
    <row r="34" spans="2:35" ht="20.100000000000001" hidden="1" customHeight="1">
      <c r="B34" s="177" t="str">
        <f>IF(급여대장!B37="","",급여대장!B37)</f>
        <v/>
      </c>
      <c r="C34" s="200"/>
      <c r="D34" s="200" t="str">
        <f>IF(급여입력!C37="","",급여입력!C37)</f>
        <v/>
      </c>
      <c r="E34" s="200"/>
      <c r="F34" s="200"/>
      <c r="G34" s="200" t="str">
        <f>IF(급여입력!D37="","",급여입력!D37)</f>
        <v/>
      </c>
      <c r="H34" s="200"/>
      <c r="I34" s="200"/>
      <c r="J34" s="200"/>
      <c r="K34" s="200" t="str">
        <f>IF(급여입력!E37="","",급여입력!E37)</f>
        <v/>
      </c>
      <c r="L34" s="200"/>
      <c r="M34" s="200"/>
      <c r="N34" s="200"/>
      <c r="O34" s="201">
        <f>IF(급여입력!BP37="","",급여입력!BP37)</f>
        <v>0</v>
      </c>
      <c r="P34" s="201"/>
      <c r="Q34" s="201"/>
      <c r="R34" s="201"/>
      <c r="S34" s="201"/>
      <c r="T34" s="201"/>
      <c r="U34" s="202" t="str">
        <f t="shared" si="0"/>
        <v/>
      </c>
      <c r="V34" s="203"/>
      <c r="W34" s="204"/>
      <c r="X34" s="200" t="str">
        <f t="shared" si="1"/>
        <v/>
      </c>
      <c r="Y34" s="200"/>
      <c r="Z34" s="200"/>
      <c r="AA34" s="200"/>
      <c r="AB34" s="200"/>
      <c r="AC34" s="200" t="str">
        <f t="shared" si="2"/>
        <v/>
      </c>
      <c r="AD34" s="200"/>
      <c r="AE34" s="200"/>
      <c r="AF34" s="200"/>
      <c r="AG34" s="200"/>
      <c r="AH34" s="200"/>
      <c r="AI34" s="189"/>
    </row>
    <row r="35" spans="2:35" ht="20.100000000000001" hidden="1" customHeight="1">
      <c r="B35" s="177" t="str">
        <f>IF(급여대장!B38="","",급여대장!B38)</f>
        <v/>
      </c>
      <c r="C35" s="200"/>
      <c r="D35" s="200" t="str">
        <f>IF(급여입력!C38="","",급여입력!C38)</f>
        <v/>
      </c>
      <c r="E35" s="200"/>
      <c r="F35" s="200"/>
      <c r="G35" s="200" t="str">
        <f>IF(급여입력!D38="","",급여입력!D38)</f>
        <v/>
      </c>
      <c r="H35" s="200"/>
      <c r="I35" s="200"/>
      <c r="J35" s="200"/>
      <c r="K35" s="200" t="str">
        <f>IF(급여입력!E38="","",급여입력!E38)</f>
        <v/>
      </c>
      <c r="L35" s="200"/>
      <c r="M35" s="200"/>
      <c r="N35" s="200"/>
      <c r="O35" s="201">
        <f>IF(급여입력!BP38="","",급여입력!BP38)</f>
        <v>0</v>
      </c>
      <c r="P35" s="201"/>
      <c r="Q35" s="201"/>
      <c r="R35" s="201"/>
      <c r="S35" s="201"/>
      <c r="T35" s="201"/>
      <c r="U35" s="202" t="str">
        <f t="shared" si="0"/>
        <v/>
      </c>
      <c r="V35" s="203"/>
      <c r="W35" s="204"/>
      <c r="X35" s="200" t="str">
        <f t="shared" si="1"/>
        <v/>
      </c>
      <c r="Y35" s="200"/>
      <c r="Z35" s="200"/>
      <c r="AA35" s="200"/>
      <c r="AB35" s="200"/>
      <c r="AC35" s="200" t="str">
        <f t="shared" si="2"/>
        <v/>
      </c>
      <c r="AD35" s="200"/>
      <c r="AE35" s="200"/>
      <c r="AF35" s="200"/>
      <c r="AG35" s="200"/>
      <c r="AH35" s="200"/>
      <c r="AI35" s="189"/>
    </row>
    <row r="36" spans="2:35" ht="20.100000000000001" hidden="1" customHeight="1">
      <c r="B36" s="177" t="str">
        <f>IF(급여대장!B39="","",급여대장!B39)</f>
        <v/>
      </c>
      <c r="C36" s="200"/>
      <c r="D36" s="200" t="str">
        <f>IF(급여입력!C39="","",급여입력!C39)</f>
        <v/>
      </c>
      <c r="E36" s="200"/>
      <c r="F36" s="200"/>
      <c r="G36" s="200" t="str">
        <f>IF(급여입력!D39="","",급여입력!D39)</f>
        <v/>
      </c>
      <c r="H36" s="200"/>
      <c r="I36" s="200"/>
      <c r="J36" s="200"/>
      <c r="K36" s="200" t="str">
        <f>IF(급여입력!E39="","",급여입력!E39)</f>
        <v/>
      </c>
      <c r="L36" s="200"/>
      <c r="M36" s="200"/>
      <c r="N36" s="200"/>
      <c r="O36" s="201">
        <f>IF(급여입력!BP39="","",급여입력!BP39)</f>
        <v>0</v>
      </c>
      <c r="P36" s="201"/>
      <c r="Q36" s="201"/>
      <c r="R36" s="201"/>
      <c r="S36" s="201"/>
      <c r="T36" s="201"/>
      <c r="U36" s="202" t="str">
        <f t="shared" si="0"/>
        <v/>
      </c>
      <c r="V36" s="203"/>
      <c r="W36" s="204"/>
      <c r="X36" s="200" t="str">
        <f t="shared" si="1"/>
        <v/>
      </c>
      <c r="Y36" s="200"/>
      <c r="Z36" s="200"/>
      <c r="AA36" s="200"/>
      <c r="AB36" s="200"/>
      <c r="AC36" s="200" t="str">
        <f t="shared" si="2"/>
        <v/>
      </c>
      <c r="AD36" s="200"/>
      <c r="AE36" s="200"/>
      <c r="AF36" s="200"/>
      <c r="AG36" s="200"/>
      <c r="AH36" s="200"/>
      <c r="AI36" s="189"/>
    </row>
    <row r="37" spans="2:35" ht="20.100000000000001" hidden="1" customHeight="1">
      <c r="B37" s="177" t="str">
        <f>IF(급여대장!B40="","",급여대장!B40)</f>
        <v/>
      </c>
      <c r="C37" s="200"/>
      <c r="D37" s="200" t="str">
        <f>IF(급여입력!C40="","",급여입력!C40)</f>
        <v/>
      </c>
      <c r="E37" s="200"/>
      <c r="F37" s="200"/>
      <c r="G37" s="200" t="str">
        <f>IF(급여입력!D40="","",급여입력!D40)</f>
        <v/>
      </c>
      <c r="H37" s="200"/>
      <c r="I37" s="200"/>
      <c r="J37" s="200"/>
      <c r="K37" s="200" t="str">
        <f>IF(급여입력!E40="","",급여입력!E40)</f>
        <v/>
      </c>
      <c r="L37" s="200"/>
      <c r="M37" s="200"/>
      <c r="N37" s="200"/>
      <c r="O37" s="201">
        <f>IF(급여입력!BP40="","",급여입력!BP40)</f>
        <v>0</v>
      </c>
      <c r="P37" s="201"/>
      <c r="Q37" s="201"/>
      <c r="R37" s="201"/>
      <c r="S37" s="201"/>
      <c r="T37" s="201"/>
      <c r="U37" s="202" t="str">
        <f t="shared" si="0"/>
        <v/>
      </c>
      <c r="V37" s="203"/>
      <c r="W37" s="204"/>
      <c r="X37" s="200" t="str">
        <f t="shared" si="1"/>
        <v/>
      </c>
      <c r="Y37" s="200"/>
      <c r="Z37" s="200"/>
      <c r="AA37" s="200"/>
      <c r="AB37" s="200"/>
      <c r="AC37" s="200" t="str">
        <f t="shared" si="2"/>
        <v/>
      </c>
      <c r="AD37" s="200"/>
      <c r="AE37" s="200"/>
      <c r="AF37" s="200"/>
      <c r="AG37" s="200"/>
      <c r="AH37" s="200"/>
      <c r="AI37" s="189"/>
    </row>
    <row r="38" spans="2:35" ht="20.100000000000001" hidden="1" customHeight="1">
      <c r="B38" s="177" t="str">
        <f>IF(급여대장!B41="","",급여대장!B41)</f>
        <v/>
      </c>
      <c r="C38" s="200"/>
      <c r="D38" s="200" t="str">
        <f>IF(급여입력!C41="","",급여입력!C41)</f>
        <v/>
      </c>
      <c r="E38" s="200"/>
      <c r="F38" s="200"/>
      <c r="G38" s="200" t="str">
        <f>IF(급여입력!D41="","",급여입력!D41)</f>
        <v/>
      </c>
      <c r="H38" s="200"/>
      <c r="I38" s="200"/>
      <c r="J38" s="200"/>
      <c r="K38" s="200" t="str">
        <f>IF(급여입력!E41="","",급여입력!E41)</f>
        <v/>
      </c>
      <c r="L38" s="200"/>
      <c r="M38" s="200"/>
      <c r="N38" s="200"/>
      <c r="O38" s="201">
        <f>IF(급여입력!BP41="","",급여입력!BP41)</f>
        <v>0</v>
      </c>
      <c r="P38" s="201"/>
      <c r="Q38" s="201"/>
      <c r="R38" s="201"/>
      <c r="S38" s="201"/>
      <c r="T38" s="201"/>
      <c r="U38" s="202" t="str">
        <f t="shared" si="0"/>
        <v/>
      </c>
      <c r="V38" s="203"/>
      <c r="W38" s="204"/>
      <c r="X38" s="200" t="str">
        <f t="shared" si="1"/>
        <v/>
      </c>
      <c r="Y38" s="200"/>
      <c r="Z38" s="200"/>
      <c r="AA38" s="200"/>
      <c r="AB38" s="200"/>
      <c r="AC38" s="200" t="str">
        <f t="shared" si="2"/>
        <v/>
      </c>
      <c r="AD38" s="200"/>
      <c r="AE38" s="200"/>
      <c r="AF38" s="200"/>
      <c r="AG38" s="200"/>
      <c r="AH38" s="200"/>
      <c r="AI38" s="189"/>
    </row>
    <row r="39" spans="2:35" ht="20.100000000000001" hidden="1" customHeight="1">
      <c r="B39" s="177" t="str">
        <f>IF(급여대장!B42="","",급여대장!B42)</f>
        <v/>
      </c>
      <c r="C39" s="200"/>
      <c r="D39" s="200" t="str">
        <f>IF(급여입력!C42="","",급여입력!C42)</f>
        <v/>
      </c>
      <c r="E39" s="200"/>
      <c r="F39" s="200"/>
      <c r="G39" s="200" t="str">
        <f>IF(급여입력!D42="","",급여입력!D42)</f>
        <v/>
      </c>
      <c r="H39" s="200"/>
      <c r="I39" s="200"/>
      <c r="J39" s="200"/>
      <c r="K39" s="200" t="str">
        <f>IF(급여입력!E42="","",급여입력!E42)</f>
        <v/>
      </c>
      <c r="L39" s="200"/>
      <c r="M39" s="200"/>
      <c r="N39" s="200"/>
      <c r="O39" s="201">
        <f>IF(급여입력!BP42="","",급여입력!BP42)</f>
        <v>0</v>
      </c>
      <c r="P39" s="201"/>
      <c r="Q39" s="201"/>
      <c r="R39" s="201"/>
      <c r="S39" s="201"/>
      <c r="T39" s="201"/>
      <c r="U39" s="202" t="str">
        <f t="shared" si="0"/>
        <v/>
      </c>
      <c r="V39" s="203"/>
      <c r="W39" s="204"/>
      <c r="X39" s="200" t="str">
        <f t="shared" si="1"/>
        <v/>
      </c>
      <c r="Y39" s="200"/>
      <c r="Z39" s="200"/>
      <c r="AA39" s="200"/>
      <c r="AB39" s="200"/>
      <c r="AC39" s="200" t="str">
        <f t="shared" si="2"/>
        <v/>
      </c>
      <c r="AD39" s="200"/>
      <c r="AE39" s="200"/>
      <c r="AF39" s="200"/>
      <c r="AG39" s="200"/>
      <c r="AH39" s="200"/>
      <c r="AI39" s="189"/>
    </row>
    <row r="40" spans="2:35" ht="20.100000000000001" hidden="1" customHeight="1">
      <c r="B40" s="177" t="str">
        <f>IF(급여대장!B43="","",급여대장!B43)</f>
        <v/>
      </c>
      <c r="C40" s="200"/>
      <c r="D40" s="200" t="str">
        <f>IF(급여입력!C43="","",급여입력!C43)</f>
        <v/>
      </c>
      <c r="E40" s="200"/>
      <c r="F40" s="200"/>
      <c r="G40" s="200" t="str">
        <f>IF(급여입력!D43="","",급여입력!D43)</f>
        <v/>
      </c>
      <c r="H40" s="200"/>
      <c r="I40" s="200"/>
      <c r="J40" s="200"/>
      <c r="K40" s="200" t="str">
        <f>IF(급여입력!E43="","",급여입력!E43)</f>
        <v/>
      </c>
      <c r="L40" s="200"/>
      <c r="M40" s="200"/>
      <c r="N40" s="200"/>
      <c r="O40" s="201">
        <f>IF(급여입력!BP43="","",급여입력!BP43)</f>
        <v>0</v>
      </c>
      <c r="P40" s="201"/>
      <c r="Q40" s="201"/>
      <c r="R40" s="201"/>
      <c r="S40" s="201"/>
      <c r="T40" s="201"/>
      <c r="U40" s="202" t="str">
        <f t="shared" si="0"/>
        <v/>
      </c>
      <c r="V40" s="203"/>
      <c r="W40" s="204"/>
      <c r="X40" s="200" t="str">
        <f t="shared" si="1"/>
        <v/>
      </c>
      <c r="Y40" s="200"/>
      <c r="Z40" s="200"/>
      <c r="AA40" s="200"/>
      <c r="AB40" s="200"/>
      <c r="AC40" s="200" t="str">
        <f t="shared" si="2"/>
        <v/>
      </c>
      <c r="AD40" s="200"/>
      <c r="AE40" s="200"/>
      <c r="AF40" s="200"/>
      <c r="AG40" s="200"/>
      <c r="AH40" s="200"/>
      <c r="AI40" s="189"/>
    </row>
    <row r="41" spans="2:35" ht="20.100000000000001" hidden="1" customHeight="1">
      <c r="B41" s="214" t="str">
        <f>IF(급여대장!B44="","",급여대장!B44)</f>
        <v/>
      </c>
      <c r="C41" s="215"/>
      <c r="D41" s="215" t="str">
        <f>IF(급여입력!C44="","",급여입력!C44)</f>
        <v/>
      </c>
      <c r="E41" s="215"/>
      <c r="F41" s="215"/>
      <c r="G41" s="215" t="str">
        <f>IF(급여입력!D44="","",급여입력!D44)</f>
        <v/>
      </c>
      <c r="H41" s="215"/>
      <c r="I41" s="215"/>
      <c r="J41" s="215"/>
      <c r="K41" s="215" t="str">
        <f>IF(급여입력!E44="","",급여입력!E44)</f>
        <v/>
      </c>
      <c r="L41" s="215"/>
      <c r="M41" s="215"/>
      <c r="N41" s="215"/>
      <c r="O41" s="216">
        <f>IF(급여입력!BP44="","",급여입력!BP44)</f>
        <v>0</v>
      </c>
      <c r="P41" s="216"/>
      <c r="Q41" s="216"/>
      <c r="R41" s="216"/>
      <c r="S41" s="216"/>
      <c r="T41" s="216"/>
      <c r="U41" s="218" t="str">
        <f t="shared" si="0"/>
        <v/>
      </c>
      <c r="V41" s="219"/>
      <c r="W41" s="220"/>
      <c r="X41" s="215" t="str">
        <f t="shared" si="1"/>
        <v/>
      </c>
      <c r="Y41" s="215"/>
      <c r="Z41" s="215"/>
      <c r="AA41" s="215"/>
      <c r="AB41" s="215"/>
      <c r="AC41" s="215" t="str">
        <f t="shared" si="2"/>
        <v/>
      </c>
      <c r="AD41" s="215"/>
      <c r="AE41" s="215"/>
      <c r="AF41" s="215"/>
      <c r="AG41" s="215"/>
      <c r="AH41" s="215"/>
      <c r="AI41" s="217"/>
    </row>
    <row r="42" spans="2:35" ht="20.100000000000001" hidden="1" customHeight="1">
      <c r="B42" s="209" t="str">
        <f>IF(급여대장!B45="","",급여대장!B45)</f>
        <v/>
      </c>
      <c r="C42" s="207"/>
      <c r="D42" s="207" t="str">
        <f>IF(급여입력!C45="","",급여입력!C45)</f>
        <v/>
      </c>
      <c r="E42" s="207"/>
      <c r="F42" s="207"/>
      <c r="G42" s="207" t="str">
        <f>IF(급여입력!D45="","",급여입력!D45)</f>
        <v/>
      </c>
      <c r="H42" s="207"/>
      <c r="I42" s="207"/>
      <c r="J42" s="207"/>
      <c r="K42" s="207" t="str">
        <f>IF(급여입력!E45="","",급여입력!E45)</f>
        <v/>
      </c>
      <c r="L42" s="207"/>
      <c r="M42" s="207"/>
      <c r="N42" s="207"/>
      <c r="O42" s="210">
        <f>IF(급여입력!BP45="","",급여입력!BP45)</f>
        <v>0</v>
      </c>
      <c r="P42" s="210"/>
      <c r="Q42" s="210"/>
      <c r="R42" s="210"/>
      <c r="S42" s="210"/>
      <c r="T42" s="210"/>
      <c r="U42" s="211" t="str">
        <f t="shared" ref="U42:U59" si="3">IF(D42="","",(VLOOKUP(D42,사원정보,9,0)))</f>
        <v/>
      </c>
      <c r="V42" s="212"/>
      <c r="W42" s="213"/>
      <c r="X42" s="207" t="str">
        <f t="shared" ref="X42:X59" si="4">IF(D42="","",(VLOOKUP(D42,사원정보,10,0)))</f>
        <v/>
      </c>
      <c r="Y42" s="207"/>
      <c r="Z42" s="207"/>
      <c r="AA42" s="207"/>
      <c r="AB42" s="207"/>
      <c r="AC42" s="207" t="str">
        <f t="shared" ref="AC42:AC59" si="5">IF(D42="","",(VLOOKUP(D42,사원정보,11,0)))</f>
        <v/>
      </c>
      <c r="AD42" s="207"/>
      <c r="AE42" s="207"/>
      <c r="AF42" s="207"/>
      <c r="AG42" s="207"/>
      <c r="AH42" s="207"/>
      <c r="AI42" s="208"/>
    </row>
    <row r="43" spans="2:35" ht="20.100000000000001" hidden="1" customHeight="1">
      <c r="B43" s="177" t="str">
        <f>IF(급여대장!B46="","",급여대장!B46)</f>
        <v/>
      </c>
      <c r="C43" s="200"/>
      <c r="D43" s="200" t="str">
        <f>IF(급여입력!C46="","",급여입력!C46)</f>
        <v/>
      </c>
      <c r="E43" s="200"/>
      <c r="F43" s="200"/>
      <c r="G43" s="200" t="str">
        <f>IF(급여입력!D46="","",급여입력!D46)</f>
        <v/>
      </c>
      <c r="H43" s="200"/>
      <c r="I43" s="200"/>
      <c r="J43" s="200"/>
      <c r="K43" s="200" t="str">
        <f>IF(급여입력!E46="","",급여입력!E46)</f>
        <v/>
      </c>
      <c r="L43" s="200"/>
      <c r="M43" s="200"/>
      <c r="N43" s="200"/>
      <c r="O43" s="201">
        <f>IF(급여입력!BP46="","",급여입력!BP46)</f>
        <v>0</v>
      </c>
      <c r="P43" s="201"/>
      <c r="Q43" s="201"/>
      <c r="R43" s="201"/>
      <c r="S43" s="201"/>
      <c r="T43" s="201"/>
      <c r="U43" s="202" t="str">
        <f t="shared" si="3"/>
        <v/>
      </c>
      <c r="V43" s="203"/>
      <c r="W43" s="204"/>
      <c r="X43" s="200" t="str">
        <f t="shared" si="4"/>
        <v/>
      </c>
      <c r="Y43" s="200"/>
      <c r="Z43" s="200"/>
      <c r="AA43" s="200"/>
      <c r="AB43" s="200"/>
      <c r="AC43" s="200" t="str">
        <f t="shared" si="5"/>
        <v/>
      </c>
      <c r="AD43" s="200"/>
      <c r="AE43" s="200"/>
      <c r="AF43" s="200"/>
      <c r="AG43" s="200"/>
      <c r="AH43" s="200"/>
      <c r="AI43" s="189"/>
    </row>
    <row r="44" spans="2:35" ht="20.100000000000001" hidden="1" customHeight="1">
      <c r="B44" s="177" t="str">
        <f>IF(급여대장!B47="","",급여대장!B47)</f>
        <v/>
      </c>
      <c r="C44" s="200"/>
      <c r="D44" s="200" t="str">
        <f>IF(급여입력!C47="","",급여입력!C47)</f>
        <v/>
      </c>
      <c r="E44" s="200"/>
      <c r="F44" s="200"/>
      <c r="G44" s="200" t="str">
        <f>IF(급여입력!D47="","",급여입력!D47)</f>
        <v/>
      </c>
      <c r="H44" s="200"/>
      <c r="I44" s="200"/>
      <c r="J44" s="200"/>
      <c r="K44" s="200" t="str">
        <f>IF(급여입력!E47="","",급여입력!E47)</f>
        <v/>
      </c>
      <c r="L44" s="200"/>
      <c r="M44" s="200"/>
      <c r="N44" s="200"/>
      <c r="O44" s="201">
        <f>IF(급여입력!BP47="","",급여입력!BP47)</f>
        <v>0</v>
      </c>
      <c r="P44" s="201"/>
      <c r="Q44" s="201"/>
      <c r="R44" s="201"/>
      <c r="S44" s="201"/>
      <c r="T44" s="201"/>
      <c r="U44" s="202" t="str">
        <f t="shared" si="3"/>
        <v/>
      </c>
      <c r="V44" s="203"/>
      <c r="W44" s="204"/>
      <c r="X44" s="200" t="str">
        <f t="shared" si="4"/>
        <v/>
      </c>
      <c r="Y44" s="200"/>
      <c r="Z44" s="200"/>
      <c r="AA44" s="200"/>
      <c r="AB44" s="200"/>
      <c r="AC44" s="200" t="str">
        <f t="shared" si="5"/>
        <v/>
      </c>
      <c r="AD44" s="200"/>
      <c r="AE44" s="200"/>
      <c r="AF44" s="200"/>
      <c r="AG44" s="200"/>
      <c r="AH44" s="200"/>
      <c r="AI44" s="189"/>
    </row>
    <row r="45" spans="2:35" ht="20.100000000000001" hidden="1" customHeight="1">
      <c r="B45" s="177" t="str">
        <f>IF(급여대장!B48="","",급여대장!B48)</f>
        <v/>
      </c>
      <c r="C45" s="200"/>
      <c r="D45" s="200" t="str">
        <f>IF(급여입력!C48="","",급여입력!C48)</f>
        <v/>
      </c>
      <c r="E45" s="200"/>
      <c r="F45" s="200"/>
      <c r="G45" s="200" t="str">
        <f>IF(급여입력!D48="","",급여입력!D48)</f>
        <v/>
      </c>
      <c r="H45" s="200"/>
      <c r="I45" s="200"/>
      <c r="J45" s="200"/>
      <c r="K45" s="200" t="str">
        <f>IF(급여입력!E48="","",급여입력!E48)</f>
        <v/>
      </c>
      <c r="L45" s="200"/>
      <c r="M45" s="200"/>
      <c r="N45" s="200"/>
      <c r="O45" s="201">
        <f>IF(급여입력!BP48="","",급여입력!BP48)</f>
        <v>0</v>
      </c>
      <c r="P45" s="201"/>
      <c r="Q45" s="201"/>
      <c r="R45" s="201"/>
      <c r="S45" s="201"/>
      <c r="T45" s="201"/>
      <c r="U45" s="202" t="str">
        <f t="shared" si="3"/>
        <v/>
      </c>
      <c r="V45" s="203"/>
      <c r="W45" s="204"/>
      <c r="X45" s="200" t="str">
        <f t="shared" si="4"/>
        <v/>
      </c>
      <c r="Y45" s="200"/>
      <c r="Z45" s="200"/>
      <c r="AA45" s="200"/>
      <c r="AB45" s="200"/>
      <c r="AC45" s="200" t="str">
        <f t="shared" si="5"/>
        <v/>
      </c>
      <c r="AD45" s="200"/>
      <c r="AE45" s="200"/>
      <c r="AF45" s="200"/>
      <c r="AG45" s="200"/>
      <c r="AH45" s="200"/>
      <c r="AI45" s="189"/>
    </row>
    <row r="46" spans="2:35" ht="20.100000000000001" hidden="1" customHeight="1">
      <c r="B46" s="177" t="str">
        <f>IF(급여대장!B49="","",급여대장!B49)</f>
        <v/>
      </c>
      <c r="C46" s="200"/>
      <c r="D46" s="200" t="str">
        <f>IF(급여입력!C49="","",급여입력!C49)</f>
        <v/>
      </c>
      <c r="E46" s="200"/>
      <c r="F46" s="200"/>
      <c r="G46" s="200" t="str">
        <f>IF(급여입력!D49="","",급여입력!D49)</f>
        <v/>
      </c>
      <c r="H46" s="200"/>
      <c r="I46" s="200"/>
      <c r="J46" s="200"/>
      <c r="K46" s="200" t="str">
        <f>IF(급여입력!E49="","",급여입력!E49)</f>
        <v/>
      </c>
      <c r="L46" s="200"/>
      <c r="M46" s="200"/>
      <c r="N46" s="200"/>
      <c r="O46" s="201">
        <f>IF(급여입력!BP49="","",급여입력!BP49)</f>
        <v>0</v>
      </c>
      <c r="P46" s="201"/>
      <c r="Q46" s="201"/>
      <c r="R46" s="201"/>
      <c r="S46" s="201"/>
      <c r="T46" s="201"/>
      <c r="U46" s="202" t="str">
        <f t="shared" si="3"/>
        <v/>
      </c>
      <c r="V46" s="203"/>
      <c r="W46" s="204"/>
      <c r="X46" s="200" t="str">
        <f t="shared" si="4"/>
        <v/>
      </c>
      <c r="Y46" s="200"/>
      <c r="Z46" s="200"/>
      <c r="AA46" s="200"/>
      <c r="AB46" s="200"/>
      <c r="AC46" s="200" t="str">
        <f t="shared" si="5"/>
        <v/>
      </c>
      <c r="AD46" s="200"/>
      <c r="AE46" s="200"/>
      <c r="AF46" s="200"/>
      <c r="AG46" s="200"/>
      <c r="AH46" s="200"/>
      <c r="AI46" s="189"/>
    </row>
    <row r="47" spans="2:35" ht="20.100000000000001" hidden="1" customHeight="1">
      <c r="B47" s="177" t="str">
        <f>IF(급여대장!B50="","",급여대장!B50)</f>
        <v/>
      </c>
      <c r="C47" s="200"/>
      <c r="D47" s="200" t="str">
        <f>IF(급여입력!C50="","",급여입력!C50)</f>
        <v/>
      </c>
      <c r="E47" s="200"/>
      <c r="F47" s="200"/>
      <c r="G47" s="200" t="str">
        <f>IF(급여입력!D50="","",급여입력!D50)</f>
        <v/>
      </c>
      <c r="H47" s="200"/>
      <c r="I47" s="200"/>
      <c r="J47" s="200"/>
      <c r="K47" s="200" t="str">
        <f>IF(급여입력!E50="","",급여입력!E50)</f>
        <v/>
      </c>
      <c r="L47" s="200"/>
      <c r="M47" s="200"/>
      <c r="N47" s="200"/>
      <c r="O47" s="201">
        <f>IF(급여입력!BP50="","",급여입력!BP50)</f>
        <v>0</v>
      </c>
      <c r="P47" s="201"/>
      <c r="Q47" s="201"/>
      <c r="R47" s="201"/>
      <c r="S47" s="201"/>
      <c r="T47" s="201"/>
      <c r="U47" s="202" t="str">
        <f t="shared" si="3"/>
        <v/>
      </c>
      <c r="V47" s="203"/>
      <c r="W47" s="204"/>
      <c r="X47" s="200" t="str">
        <f t="shared" si="4"/>
        <v/>
      </c>
      <c r="Y47" s="200"/>
      <c r="Z47" s="200"/>
      <c r="AA47" s="200"/>
      <c r="AB47" s="200"/>
      <c r="AC47" s="200" t="str">
        <f t="shared" si="5"/>
        <v/>
      </c>
      <c r="AD47" s="200"/>
      <c r="AE47" s="200"/>
      <c r="AF47" s="200"/>
      <c r="AG47" s="200"/>
      <c r="AH47" s="200"/>
      <c r="AI47" s="189"/>
    </row>
    <row r="48" spans="2:35" ht="20.100000000000001" hidden="1" customHeight="1">
      <c r="B48" s="177" t="str">
        <f>IF(급여대장!B51="","",급여대장!B51)</f>
        <v/>
      </c>
      <c r="C48" s="200"/>
      <c r="D48" s="200" t="str">
        <f>IF(급여입력!C51="","",급여입력!C51)</f>
        <v/>
      </c>
      <c r="E48" s="200"/>
      <c r="F48" s="200"/>
      <c r="G48" s="200" t="str">
        <f>IF(급여입력!D51="","",급여입력!D51)</f>
        <v/>
      </c>
      <c r="H48" s="200"/>
      <c r="I48" s="200"/>
      <c r="J48" s="200"/>
      <c r="K48" s="200" t="str">
        <f>IF(급여입력!E51="","",급여입력!E51)</f>
        <v/>
      </c>
      <c r="L48" s="200"/>
      <c r="M48" s="200"/>
      <c r="N48" s="200"/>
      <c r="O48" s="201">
        <f>IF(급여입력!BP51="","",급여입력!BP51)</f>
        <v>0</v>
      </c>
      <c r="P48" s="201"/>
      <c r="Q48" s="201"/>
      <c r="R48" s="201"/>
      <c r="S48" s="201"/>
      <c r="T48" s="201"/>
      <c r="U48" s="202" t="str">
        <f t="shared" si="3"/>
        <v/>
      </c>
      <c r="V48" s="203"/>
      <c r="W48" s="204"/>
      <c r="X48" s="200" t="str">
        <f t="shared" si="4"/>
        <v/>
      </c>
      <c r="Y48" s="200"/>
      <c r="Z48" s="200"/>
      <c r="AA48" s="200"/>
      <c r="AB48" s="200"/>
      <c r="AC48" s="200" t="str">
        <f t="shared" si="5"/>
        <v/>
      </c>
      <c r="AD48" s="200"/>
      <c r="AE48" s="200"/>
      <c r="AF48" s="200"/>
      <c r="AG48" s="200"/>
      <c r="AH48" s="200"/>
      <c r="AI48" s="189"/>
    </row>
    <row r="49" spans="2:35" ht="20.100000000000001" hidden="1" customHeight="1">
      <c r="B49" s="177" t="str">
        <f>IF(급여대장!B52="","",급여대장!B52)</f>
        <v/>
      </c>
      <c r="C49" s="200"/>
      <c r="D49" s="200" t="str">
        <f>IF(급여입력!C52="","",급여입력!C52)</f>
        <v/>
      </c>
      <c r="E49" s="200"/>
      <c r="F49" s="200"/>
      <c r="G49" s="200" t="str">
        <f>IF(급여입력!D52="","",급여입력!D52)</f>
        <v/>
      </c>
      <c r="H49" s="200"/>
      <c r="I49" s="200"/>
      <c r="J49" s="200"/>
      <c r="K49" s="200" t="str">
        <f>IF(급여입력!E52="","",급여입력!E52)</f>
        <v/>
      </c>
      <c r="L49" s="200"/>
      <c r="M49" s="200"/>
      <c r="N49" s="200"/>
      <c r="O49" s="201">
        <f>IF(급여입력!BP52="","",급여입력!BP52)</f>
        <v>0</v>
      </c>
      <c r="P49" s="201"/>
      <c r="Q49" s="201"/>
      <c r="R49" s="201"/>
      <c r="S49" s="201"/>
      <c r="T49" s="201"/>
      <c r="U49" s="202" t="str">
        <f t="shared" si="3"/>
        <v/>
      </c>
      <c r="V49" s="203"/>
      <c r="W49" s="204"/>
      <c r="X49" s="200" t="str">
        <f t="shared" si="4"/>
        <v/>
      </c>
      <c r="Y49" s="200"/>
      <c r="Z49" s="200"/>
      <c r="AA49" s="200"/>
      <c r="AB49" s="200"/>
      <c r="AC49" s="200" t="str">
        <f t="shared" si="5"/>
        <v/>
      </c>
      <c r="AD49" s="200"/>
      <c r="AE49" s="200"/>
      <c r="AF49" s="200"/>
      <c r="AG49" s="200"/>
      <c r="AH49" s="200"/>
      <c r="AI49" s="189"/>
    </row>
    <row r="50" spans="2:35" ht="20.100000000000001" hidden="1" customHeight="1">
      <c r="B50" s="177" t="str">
        <f>IF(급여대장!B53="","",급여대장!B53)</f>
        <v/>
      </c>
      <c r="C50" s="200"/>
      <c r="D50" s="200" t="str">
        <f>IF(급여입력!C53="","",급여입력!C53)</f>
        <v/>
      </c>
      <c r="E50" s="200"/>
      <c r="F50" s="200"/>
      <c r="G50" s="200" t="str">
        <f>IF(급여입력!D53="","",급여입력!D53)</f>
        <v/>
      </c>
      <c r="H50" s="200"/>
      <c r="I50" s="200"/>
      <c r="J50" s="200"/>
      <c r="K50" s="200" t="str">
        <f>IF(급여입력!E53="","",급여입력!E53)</f>
        <v/>
      </c>
      <c r="L50" s="200"/>
      <c r="M50" s="200"/>
      <c r="N50" s="200"/>
      <c r="O50" s="201">
        <f>IF(급여입력!BP53="","",급여입력!BP53)</f>
        <v>0</v>
      </c>
      <c r="P50" s="201"/>
      <c r="Q50" s="201"/>
      <c r="R50" s="201"/>
      <c r="S50" s="201"/>
      <c r="T50" s="201"/>
      <c r="U50" s="202" t="str">
        <f t="shared" si="3"/>
        <v/>
      </c>
      <c r="V50" s="203"/>
      <c r="W50" s="204"/>
      <c r="X50" s="200" t="str">
        <f t="shared" si="4"/>
        <v/>
      </c>
      <c r="Y50" s="200"/>
      <c r="Z50" s="200"/>
      <c r="AA50" s="200"/>
      <c r="AB50" s="200"/>
      <c r="AC50" s="200" t="str">
        <f t="shared" si="5"/>
        <v/>
      </c>
      <c r="AD50" s="200"/>
      <c r="AE50" s="200"/>
      <c r="AF50" s="200"/>
      <c r="AG50" s="200"/>
      <c r="AH50" s="200"/>
      <c r="AI50" s="189"/>
    </row>
    <row r="51" spans="2:35" ht="20.100000000000001" hidden="1" customHeight="1">
      <c r="B51" s="177" t="str">
        <f>IF(급여대장!B54="","",급여대장!B54)</f>
        <v/>
      </c>
      <c r="C51" s="200"/>
      <c r="D51" s="200" t="str">
        <f>IF(급여입력!C54="","",급여입력!C54)</f>
        <v/>
      </c>
      <c r="E51" s="200"/>
      <c r="F51" s="200"/>
      <c r="G51" s="200" t="str">
        <f>IF(급여입력!D54="","",급여입력!D54)</f>
        <v/>
      </c>
      <c r="H51" s="200"/>
      <c r="I51" s="200"/>
      <c r="J51" s="200"/>
      <c r="K51" s="200" t="str">
        <f>IF(급여입력!E54="","",급여입력!E54)</f>
        <v/>
      </c>
      <c r="L51" s="200"/>
      <c r="M51" s="200"/>
      <c r="N51" s="200"/>
      <c r="O51" s="201">
        <f>IF(급여입력!BP54="","",급여입력!BP54)</f>
        <v>0</v>
      </c>
      <c r="P51" s="201"/>
      <c r="Q51" s="201"/>
      <c r="R51" s="201"/>
      <c r="S51" s="201"/>
      <c r="T51" s="201"/>
      <c r="U51" s="202" t="str">
        <f t="shared" si="3"/>
        <v/>
      </c>
      <c r="V51" s="203"/>
      <c r="W51" s="204"/>
      <c r="X51" s="200" t="str">
        <f t="shared" si="4"/>
        <v/>
      </c>
      <c r="Y51" s="200"/>
      <c r="Z51" s="200"/>
      <c r="AA51" s="200"/>
      <c r="AB51" s="200"/>
      <c r="AC51" s="200" t="str">
        <f t="shared" si="5"/>
        <v/>
      </c>
      <c r="AD51" s="200"/>
      <c r="AE51" s="200"/>
      <c r="AF51" s="200"/>
      <c r="AG51" s="200"/>
      <c r="AH51" s="200"/>
      <c r="AI51" s="189"/>
    </row>
    <row r="52" spans="2:35" ht="20.100000000000001" hidden="1" customHeight="1">
      <c r="B52" s="177" t="str">
        <f>IF(급여대장!B55="","",급여대장!B55)</f>
        <v/>
      </c>
      <c r="C52" s="200"/>
      <c r="D52" s="200" t="str">
        <f>IF(급여입력!C55="","",급여입력!C55)</f>
        <v/>
      </c>
      <c r="E52" s="200"/>
      <c r="F52" s="200"/>
      <c r="G52" s="200" t="str">
        <f>IF(급여입력!D55="","",급여입력!D55)</f>
        <v/>
      </c>
      <c r="H52" s="200"/>
      <c r="I52" s="200"/>
      <c r="J52" s="200"/>
      <c r="K52" s="200" t="str">
        <f>IF(급여입력!E55="","",급여입력!E55)</f>
        <v/>
      </c>
      <c r="L52" s="200"/>
      <c r="M52" s="200"/>
      <c r="N52" s="200"/>
      <c r="O52" s="201">
        <f>IF(급여입력!BP55="","",급여입력!BP55)</f>
        <v>0</v>
      </c>
      <c r="P52" s="201"/>
      <c r="Q52" s="201"/>
      <c r="R52" s="201"/>
      <c r="S52" s="201"/>
      <c r="T52" s="201"/>
      <c r="U52" s="202" t="str">
        <f t="shared" si="3"/>
        <v/>
      </c>
      <c r="V52" s="203"/>
      <c r="W52" s="204"/>
      <c r="X52" s="200" t="str">
        <f t="shared" si="4"/>
        <v/>
      </c>
      <c r="Y52" s="200"/>
      <c r="Z52" s="200"/>
      <c r="AA52" s="200"/>
      <c r="AB52" s="200"/>
      <c r="AC52" s="200" t="str">
        <f t="shared" si="5"/>
        <v/>
      </c>
      <c r="AD52" s="200"/>
      <c r="AE52" s="200"/>
      <c r="AF52" s="200"/>
      <c r="AG52" s="200"/>
      <c r="AH52" s="200"/>
      <c r="AI52" s="189"/>
    </row>
    <row r="53" spans="2:35" ht="20.100000000000001" hidden="1" customHeight="1">
      <c r="B53" s="177" t="str">
        <f>IF(급여대장!B56="","",급여대장!B56)</f>
        <v/>
      </c>
      <c r="C53" s="200"/>
      <c r="D53" s="200" t="str">
        <f>IF(급여입력!C56="","",급여입력!C56)</f>
        <v/>
      </c>
      <c r="E53" s="200"/>
      <c r="F53" s="200"/>
      <c r="G53" s="200" t="str">
        <f>IF(급여입력!D56="","",급여입력!D56)</f>
        <v/>
      </c>
      <c r="H53" s="200"/>
      <c r="I53" s="200"/>
      <c r="J53" s="200"/>
      <c r="K53" s="200" t="str">
        <f>IF(급여입력!E56="","",급여입력!E56)</f>
        <v/>
      </c>
      <c r="L53" s="200"/>
      <c r="M53" s="200"/>
      <c r="N53" s="200"/>
      <c r="O53" s="201">
        <f>IF(급여입력!BP56="","",급여입력!BP56)</f>
        <v>0</v>
      </c>
      <c r="P53" s="201"/>
      <c r="Q53" s="201"/>
      <c r="R53" s="201"/>
      <c r="S53" s="201"/>
      <c r="T53" s="201"/>
      <c r="U53" s="202" t="str">
        <f t="shared" si="3"/>
        <v/>
      </c>
      <c r="V53" s="203"/>
      <c r="W53" s="204"/>
      <c r="X53" s="200" t="str">
        <f t="shared" si="4"/>
        <v/>
      </c>
      <c r="Y53" s="200"/>
      <c r="Z53" s="200"/>
      <c r="AA53" s="200"/>
      <c r="AB53" s="200"/>
      <c r="AC53" s="200" t="str">
        <f t="shared" si="5"/>
        <v/>
      </c>
      <c r="AD53" s="200"/>
      <c r="AE53" s="200"/>
      <c r="AF53" s="200"/>
      <c r="AG53" s="200"/>
      <c r="AH53" s="200"/>
      <c r="AI53" s="189"/>
    </row>
    <row r="54" spans="2:35" ht="20.100000000000001" hidden="1" customHeight="1">
      <c r="B54" s="177" t="str">
        <f>IF(급여대장!B57="","",급여대장!B57)</f>
        <v/>
      </c>
      <c r="C54" s="200"/>
      <c r="D54" s="200" t="str">
        <f>IF(급여입력!C57="","",급여입력!C57)</f>
        <v/>
      </c>
      <c r="E54" s="200"/>
      <c r="F54" s="200"/>
      <c r="G54" s="200" t="str">
        <f>IF(급여입력!D57="","",급여입력!D57)</f>
        <v/>
      </c>
      <c r="H54" s="200"/>
      <c r="I54" s="200"/>
      <c r="J54" s="200"/>
      <c r="K54" s="200" t="str">
        <f>IF(급여입력!E57="","",급여입력!E57)</f>
        <v/>
      </c>
      <c r="L54" s="200"/>
      <c r="M54" s="200"/>
      <c r="N54" s="200"/>
      <c r="O54" s="201">
        <f>IF(급여입력!BP57="","",급여입력!BP57)</f>
        <v>0</v>
      </c>
      <c r="P54" s="201"/>
      <c r="Q54" s="201"/>
      <c r="R54" s="201"/>
      <c r="S54" s="201"/>
      <c r="T54" s="201"/>
      <c r="U54" s="202" t="str">
        <f t="shared" si="3"/>
        <v/>
      </c>
      <c r="V54" s="203"/>
      <c r="W54" s="204"/>
      <c r="X54" s="200" t="str">
        <f t="shared" si="4"/>
        <v/>
      </c>
      <c r="Y54" s="200"/>
      <c r="Z54" s="200"/>
      <c r="AA54" s="200"/>
      <c r="AB54" s="200"/>
      <c r="AC54" s="200" t="str">
        <f t="shared" si="5"/>
        <v/>
      </c>
      <c r="AD54" s="200"/>
      <c r="AE54" s="200"/>
      <c r="AF54" s="200"/>
      <c r="AG54" s="200"/>
      <c r="AH54" s="200"/>
      <c r="AI54" s="189"/>
    </row>
    <row r="55" spans="2:35" ht="20.100000000000001" hidden="1" customHeight="1">
      <c r="B55" s="177" t="str">
        <f>IF(급여대장!B58="","",급여대장!B58)</f>
        <v/>
      </c>
      <c r="C55" s="200"/>
      <c r="D55" s="200" t="str">
        <f>IF(급여입력!C58="","",급여입력!C58)</f>
        <v/>
      </c>
      <c r="E55" s="200"/>
      <c r="F55" s="200"/>
      <c r="G55" s="200" t="str">
        <f>IF(급여입력!D58="","",급여입력!D58)</f>
        <v/>
      </c>
      <c r="H55" s="200"/>
      <c r="I55" s="200"/>
      <c r="J55" s="200"/>
      <c r="K55" s="200" t="str">
        <f>IF(급여입력!E58="","",급여입력!E58)</f>
        <v/>
      </c>
      <c r="L55" s="200"/>
      <c r="M55" s="200"/>
      <c r="N55" s="200"/>
      <c r="O55" s="201">
        <f>IF(급여입력!BP58="","",급여입력!BP58)</f>
        <v>0</v>
      </c>
      <c r="P55" s="201"/>
      <c r="Q55" s="201"/>
      <c r="R55" s="201"/>
      <c r="S55" s="201"/>
      <c r="T55" s="201"/>
      <c r="U55" s="202" t="str">
        <f t="shared" si="3"/>
        <v/>
      </c>
      <c r="V55" s="203"/>
      <c r="W55" s="204"/>
      <c r="X55" s="200" t="str">
        <f t="shared" si="4"/>
        <v/>
      </c>
      <c r="Y55" s="200"/>
      <c r="Z55" s="200"/>
      <c r="AA55" s="200"/>
      <c r="AB55" s="200"/>
      <c r="AC55" s="200" t="str">
        <f t="shared" si="5"/>
        <v/>
      </c>
      <c r="AD55" s="200"/>
      <c r="AE55" s="200"/>
      <c r="AF55" s="200"/>
      <c r="AG55" s="200"/>
      <c r="AH55" s="200"/>
      <c r="AI55" s="189"/>
    </row>
    <row r="56" spans="2:35" ht="20.100000000000001" hidden="1" customHeight="1">
      <c r="B56" s="177" t="str">
        <f>IF(급여대장!B59="","",급여대장!B59)</f>
        <v/>
      </c>
      <c r="C56" s="200"/>
      <c r="D56" s="200" t="str">
        <f>IF(급여입력!C59="","",급여입력!C59)</f>
        <v/>
      </c>
      <c r="E56" s="200"/>
      <c r="F56" s="200"/>
      <c r="G56" s="200" t="str">
        <f>IF(급여입력!D59="","",급여입력!D59)</f>
        <v/>
      </c>
      <c r="H56" s="200"/>
      <c r="I56" s="200"/>
      <c r="J56" s="200"/>
      <c r="K56" s="200" t="str">
        <f>IF(급여입력!E59="","",급여입력!E59)</f>
        <v/>
      </c>
      <c r="L56" s="200"/>
      <c r="M56" s="200"/>
      <c r="N56" s="200"/>
      <c r="O56" s="201">
        <f>IF(급여입력!BP59="","",급여입력!BP59)</f>
        <v>0</v>
      </c>
      <c r="P56" s="201"/>
      <c r="Q56" s="201"/>
      <c r="R56" s="201"/>
      <c r="S56" s="201"/>
      <c r="T56" s="201"/>
      <c r="U56" s="202" t="str">
        <f t="shared" si="3"/>
        <v/>
      </c>
      <c r="V56" s="203"/>
      <c r="W56" s="204"/>
      <c r="X56" s="200" t="str">
        <f t="shared" si="4"/>
        <v/>
      </c>
      <c r="Y56" s="200"/>
      <c r="Z56" s="200"/>
      <c r="AA56" s="200"/>
      <c r="AB56" s="200"/>
      <c r="AC56" s="200" t="str">
        <f t="shared" si="5"/>
        <v/>
      </c>
      <c r="AD56" s="200"/>
      <c r="AE56" s="200"/>
      <c r="AF56" s="200"/>
      <c r="AG56" s="200"/>
      <c r="AH56" s="200"/>
      <c r="AI56" s="189"/>
    </row>
    <row r="57" spans="2:35" ht="20.100000000000001" hidden="1" customHeight="1">
      <c r="B57" s="177" t="str">
        <f>IF(급여대장!B60="","",급여대장!B60)</f>
        <v/>
      </c>
      <c r="C57" s="200"/>
      <c r="D57" s="200" t="str">
        <f>IF(급여입력!C60="","",급여입력!C60)</f>
        <v/>
      </c>
      <c r="E57" s="200"/>
      <c r="F57" s="200"/>
      <c r="G57" s="200" t="str">
        <f>IF(급여입력!D60="","",급여입력!D60)</f>
        <v/>
      </c>
      <c r="H57" s="200"/>
      <c r="I57" s="200"/>
      <c r="J57" s="200"/>
      <c r="K57" s="200" t="str">
        <f>IF(급여입력!E60="","",급여입력!E60)</f>
        <v/>
      </c>
      <c r="L57" s="200"/>
      <c r="M57" s="200"/>
      <c r="N57" s="200"/>
      <c r="O57" s="201">
        <f>IF(급여입력!BP60="","",급여입력!BP60)</f>
        <v>0</v>
      </c>
      <c r="P57" s="201"/>
      <c r="Q57" s="201"/>
      <c r="R57" s="201"/>
      <c r="S57" s="201"/>
      <c r="T57" s="201"/>
      <c r="U57" s="202" t="str">
        <f t="shared" si="3"/>
        <v/>
      </c>
      <c r="V57" s="203"/>
      <c r="W57" s="204"/>
      <c r="X57" s="200" t="str">
        <f t="shared" si="4"/>
        <v/>
      </c>
      <c r="Y57" s="200"/>
      <c r="Z57" s="200"/>
      <c r="AA57" s="200"/>
      <c r="AB57" s="200"/>
      <c r="AC57" s="200" t="str">
        <f t="shared" si="5"/>
        <v/>
      </c>
      <c r="AD57" s="200"/>
      <c r="AE57" s="200"/>
      <c r="AF57" s="200"/>
      <c r="AG57" s="200"/>
      <c r="AH57" s="200"/>
      <c r="AI57" s="189"/>
    </row>
    <row r="58" spans="2:35" ht="20.100000000000001" hidden="1" customHeight="1">
      <c r="B58" s="177" t="str">
        <f>IF(급여대장!B61="","",급여대장!B61)</f>
        <v/>
      </c>
      <c r="C58" s="200"/>
      <c r="D58" s="200" t="str">
        <f>IF(급여입력!C61="","",급여입력!C61)</f>
        <v/>
      </c>
      <c r="E58" s="200"/>
      <c r="F58" s="200"/>
      <c r="G58" s="200" t="str">
        <f>IF(급여입력!D61="","",급여입력!D61)</f>
        <v/>
      </c>
      <c r="H58" s="200"/>
      <c r="I58" s="200"/>
      <c r="J58" s="200"/>
      <c r="K58" s="200" t="str">
        <f>IF(급여입력!E61="","",급여입력!E61)</f>
        <v/>
      </c>
      <c r="L58" s="200"/>
      <c r="M58" s="200"/>
      <c r="N58" s="200"/>
      <c r="O58" s="201">
        <f>IF(급여입력!BP61="","",급여입력!BP61)</f>
        <v>0</v>
      </c>
      <c r="P58" s="201"/>
      <c r="Q58" s="201"/>
      <c r="R58" s="201"/>
      <c r="S58" s="201"/>
      <c r="T58" s="201"/>
      <c r="U58" s="202" t="str">
        <f t="shared" si="3"/>
        <v/>
      </c>
      <c r="V58" s="203"/>
      <c r="W58" s="204"/>
      <c r="X58" s="200" t="str">
        <f t="shared" si="4"/>
        <v/>
      </c>
      <c r="Y58" s="200"/>
      <c r="Z58" s="200"/>
      <c r="AA58" s="200"/>
      <c r="AB58" s="200"/>
      <c r="AC58" s="200" t="str">
        <f t="shared" si="5"/>
        <v/>
      </c>
      <c r="AD58" s="200"/>
      <c r="AE58" s="200"/>
      <c r="AF58" s="200"/>
      <c r="AG58" s="200"/>
      <c r="AH58" s="200"/>
      <c r="AI58" s="189"/>
    </row>
    <row r="59" spans="2:35" ht="20.100000000000001" hidden="1" customHeight="1">
      <c r="B59" s="177" t="str">
        <f>IF(급여대장!B62="","",급여대장!B62)</f>
        <v/>
      </c>
      <c r="C59" s="200"/>
      <c r="D59" s="200" t="str">
        <f>IF(급여입력!C62="","",급여입력!C62)</f>
        <v/>
      </c>
      <c r="E59" s="200"/>
      <c r="F59" s="200"/>
      <c r="G59" s="200" t="str">
        <f>IF(급여입력!D62="","",급여입력!D62)</f>
        <v/>
      </c>
      <c r="H59" s="200"/>
      <c r="I59" s="200"/>
      <c r="J59" s="200"/>
      <c r="K59" s="200" t="str">
        <f>IF(급여입력!E62="","",급여입력!E62)</f>
        <v/>
      </c>
      <c r="L59" s="200"/>
      <c r="M59" s="200"/>
      <c r="N59" s="200"/>
      <c r="O59" s="201">
        <f>IF(급여입력!BP62="","",급여입력!BP62)</f>
        <v>0</v>
      </c>
      <c r="P59" s="201"/>
      <c r="Q59" s="201"/>
      <c r="R59" s="201"/>
      <c r="S59" s="201"/>
      <c r="T59" s="201"/>
      <c r="U59" s="202" t="str">
        <f t="shared" si="3"/>
        <v/>
      </c>
      <c r="V59" s="203"/>
      <c r="W59" s="204"/>
      <c r="X59" s="200" t="str">
        <f t="shared" si="4"/>
        <v/>
      </c>
      <c r="Y59" s="200"/>
      <c r="Z59" s="200"/>
      <c r="AA59" s="200"/>
      <c r="AB59" s="200"/>
      <c r="AC59" s="200" t="str">
        <f t="shared" si="5"/>
        <v/>
      </c>
      <c r="AD59" s="200"/>
      <c r="AE59" s="200"/>
      <c r="AF59" s="200"/>
      <c r="AG59" s="200"/>
      <c r="AH59" s="200"/>
      <c r="AI59" s="189"/>
    </row>
    <row r="60" spans="2:35" ht="20.100000000000001" customHeight="1">
      <c r="B60" s="182" t="s">
        <v>93</v>
      </c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99">
        <f>IF(급여대장!BP63="","",급여대장!BP63)</f>
        <v>8762790</v>
      </c>
      <c r="P60" s="199"/>
      <c r="Q60" s="199"/>
      <c r="R60" s="199"/>
      <c r="S60" s="199"/>
      <c r="T60" s="199"/>
      <c r="U60" s="205"/>
      <c r="V60" s="206"/>
      <c r="W60" s="206"/>
      <c r="X60" s="206"/>
      <c r="Y60" s="206"/>
      <c r="Z60" s="206"/>
      <c r="AA60" s="206"/>
      <c r="AB60" s="206"/>
      <c r="AC60" s="206"/>
      <c r="AD60" s="206"/>
      <c r="AE60" s="206"/>
      <c r="AF60" s="206"/>
      <c r="AG60" s="206"/>
      <c r="AH60" s="206"/>
      <c r="AI60" s="206"/>
    </row>
  </sheetData>
  <sheetProtection sheet="1" objects="1" scenarios="1" selectLockedCells="1"/>
  <mergeCells count="412">
    <mergeCell ref="B6:AI8"/>
    <mergeCell ref="B9:C9"/>
    <mergeCell ref="D9:F9"/>
    <mergeCell ref="O9:T9"/>
    <mergeCell ref="X9:AB9"/>
    <mergeCell ref="AC9:AI9"/>
    <mergeCell ref="G9:J9"/>
    <mergeCell ref="K9:N9"/>
    <mergeCell ref="AC10:AI10"/>
    <mergeCell ref="U9:W9"/>
    <mergeCell ref="U10:W10"/>
    <mergeCell ref="B11:C11"/>
    <mergeCell ref="D11:F11"/>
    <mergeCell ref="G11:J11"/>
    <mergeCell ref="K11:N11"/>
    <mergeCell ref="O11:T11"/>
    <mergeCell ref="X11:AB11"/>
    <mergeCell ref="AC11:AI11"/>
    <mergeCell ref="B10:C10"/>
    <mergeCell ref="D10:F10"/>
    <mergeCell ref="G10:J10"/>
    <mergeCell ref="K10:N10"/>
    <mergeCell ref="O10:T10"/>
    <mergeCell ref="X10:AB10"/>
    <mergeCell ref="U11:W11"/>
    <mergeCell ref="AC12:AI12"/>
    <mergeCell ref="B13:C13"/>
    <mergeCell ref="D13:F13"/>
    <mergeCell ref="G13:J13"/>
    <mergeCell ref="K13:N13"/>
    <mergeCell ref="O13:T13"/>
    <mergeCell ref="X13:AB13"/>
    <mergeCell ref="AC13:AI13"/>
    <mergeCell ref="B12:C12"/>
    <mergeCell ref="D12:F12"/>
    <mergeCell ref="G12:J12"/>
    <mergeCell ref="K12:N12"/>
    <mergeCell ref="O12:T12"/>
    <mergeCell ref="X12:AB12"/>
    <mergeCell ref="U12:W12"/>
    <mergeCell ref="U13:W13"/>
    <mergeCell ref="AC14:AI14"/>
    <mergeCell ref="B15:C15"/>
    <mergeCell ref="D15:F15"/>
    <mergeCell ref="G15:J15"/>
    <mergeCell ref="K15:N15"/>
    <mergeCell ref="O15:T15"/>
    <mergeCell ref="X15:AB15"/>
    <mergeCell ref="AC15:AI15"/>
    <mergeCell ref="B14:C14"/>
    <mergeCell ref="D14:F14"/>
    <mergeCell ref="G14:J14"/>
    <mergeCell ref="K14:N14"/>
    <mergeCell ref="O14:T14"/>
    <mergeCell ref="X14:AB14"/>
    <mergeCell ref="U14:W14"/>
    <mergeCell ref="U15:W15"/>
    <mergeCell ref="AC16:AI16"/>
    <mergeCell ref="B17:C17"/>
    <mergeCell ref="D17:F17"/>
    <mergeCell ref="G17:J17"/>
    <mergeCell ref="K17:N17"/>
    <mergeCell ref="O17:T17"/>
    <mergeCell ref="X17:AB17"/>
    <mergeCell ref="AC17:AI17"/>
    <mergeCell ref="B16:C16"/>
    <mergeCell ref="D16:F16"/>
    <mergeCell ref="G16:J16"/>
    <mergeCell ref="K16:N16"/>
    <mergeCell ref="O16:T16"/>
    <mergeCell ref="X16:AB16"/>
    <mergeCell ref="U16:W16"/>
    <mergeCell ref="U17:W17"/>
    <mergeCell ref="AC18:AI18"/>
    <mergeCell ref="B19:C19"/>
    <mergeCell ref="D19:F19"/>
    <mergeCell ref="G19:J19"/>
    <mergeCell ref="K19:N19"/>
    <mergeCell ref="O19:T19"/>
    <mergeCell ref="X19:AB19"/>
    <mergeCell ref="AC19:AI19"/>
    <mergeCell ref="B18:C18"/>
    <mergeCell ref="D18:F18"/>
    <mergeCell ref="G18:J18"/>
    <mergeCell ref="K18:N18"/>
    <mergeCell ref="O18:T18"/>
    <mergeCell ref="X18:AB18"/>
    <mergeCell ref="U18:W18"/>
    <mergeCell ref="U19:W19"/>
    <mergeCell ref="AC20:AI20"/>
    <mergeCell ref="B21:C21"/>
    <mergeCell ref="D21:F21"/>
    <mergeCell ref="G21:J21"/>
    <mergeCell ref="K21:N21"/>
    <mergeCell ref="O21:T21"/>
    <mergeCell ref="X21:AB21"/>
    <mergeCell ref="AC21:AI21"/>
    <mergeCell ref="B20:C20"/>
    <mergeCell ref="D20:F20"/>
    <mergeCell ref="G20:J20"/>
    <mergeCell ref="K20:N20"/>
    <mergeCell ref="O20:T20"/>
    <mergeCell ref="X20:AB20"/>
    <mergeCell ref="U20:W20"/>
    <mergeCell ref="U21:W21"/>
    <mergeCell ref="AC22:AI22"/>
    <mergeCell ref="B23:C23"/>
    <mergeCell ref="D23:F23"/>
    <mergeCell ref="G23:J23"/>
    <mergeCell ref="K23:N23"/>
    <mergeCell ref="O23:T23"/>
    <mergeCell ref="X23:AB23"/>
    <mergeCell ref="AC23:AI23"/>
    <mergeCell ref="B22:C22"/>
    <mergeCell ref="D22:F22"/>
    <mergeCell ref="G22:J22"/>
    <mergeCell ref="K22:N22"/>
    <mergeCell ref="O22:T22"/>
    <mergeCell ref="X22:AB22"/>
    <mergeCell ref="U22:W22"/>
    <mergeCell ref="U23:W23"/>
    <mergeCell ref="AC24:AI24"/>
    <mergeCell ref="B25:C25"/>
    <mergeCell ref="D25:F25"/>
    <mergeCell ref="G25:J25"/>
    <mergeCell ref="K25:N25"/>
    <mergeCell ref="O25:T25"/>
    <mergeCell ref="X25:AB25"/>
    <mergeCell ref="AC25:AI25"/>
    <mergeCell ref="B24:C24"/>
    <mergeCell ref="D24:F24"/>
    <mergeCell ref="G24:J24"/>
    <mergeCell ref="K24:N24"/>
    <mergeCell ref="O24:T24"/>
    <mergeCell ref="X24:AB24"/>
    <mergeCell ref="U24:W24"/>
    <mergeCell ref="U25:W25"/>
    <mergeCell ref="AC26:AI26"/>
    <mergeCell ref="B27:C27"/>
    <mergeCell ref="D27:F27"/>
    <mergeCell ref="G27:J27"/>
    <mergeCell ref="K27:N27"/>
    <mergeCell ref="O27:T27"/>
    <mergeCell ref="X27:AB27"/>
    <mergeCell ref="AC27:AI27"/>
    <mergeCell ref="B26:C26"/>
    <mergeCell ref="D26:F26"/>
    <mergeCell ref="G26:J26"/>
    <mergeCell ref="K26:N26"/>
    <mergeCell ref="O26:T26"/>
    <mergeCell ref="X26:AB26"/>
    <mergeCell ref="U26:W26"/>
    <mergeCell ref="U27:W27"/>
    <mergeCell ref="AC28:AI28"/>
    <mergeCell ref="B29:C29"/>
    <mergeCell ref="D29:F29"/>
    <mergeCell ref="G29:J29"/>
    <mergeCell ref="K29:N29"/>
    <mergeCell ref="O29:T29"/>
    <mergeCell ref="X29:AB29"/>
    <mergeCell ref="AC29:AI29"/>
    <mergeCell ref="B28:C28"/>
    <mergeCell ref="D28:F28"/>
    <mergeCell ref="G28:J28"/>
    <mergeCell ref="K28:N28"/>
    <mergeCell ref="O28:T28"/>
    <mergeCell ref="X28:AB28"/>
    <mergeCell ref="U28:W28"/>
    <mergeCell ref="U29:W29"/>
    <mergeCell ref="AC30:AI30"/>
    <mergeCell ref="B31:C31"/>
    <mergeCell ref="D31:F31"/>
    <mergeCell ref="G31:J31"/>
    <mergeCell ref="K31:N31"/>
    <mergeCell ref="O31:T31"/>
    <mergeCell ref="X31:AB31"/>
    <mergeCell ref="AC31:AI31"/>
    <mergeCell ref="B30:C30"/>
    <mergeCell ref="D30:F30"/>
    <mergeCell ref="G30:J30"/>
    <mergeCell ref="K30:N30"/>
    <mergeCell ref="O30:T30"/>
    <mergeCell ref="X30:AB30"/>
    <mergeCell ref="U30:W30"/>
    <mergeCell ref="U31:W31"/>
    <mergeCell ref="AC32:AI32"/>
    <mergeCell ref="B33:C33"/>
    <mergeCell ref="D33:F33"/>
    <mergeCell ref="G33:J33"/>
    <mergeCell ref="K33:N33"/>
    <mergeCell ref="O33:T33"/>
    <mergeCell ref="X33:AB33"/>
    <mergeCell ref="AC33:AI33"/>
    <mergeCell ref="B32:C32"/>
    <mergeCell ref="D32:F32"/>
    <mergeCell ref="G32:J32"/>
    <mergeCell ref="K32:N32"/>
    <mergeCell ref="O32:T32"/>
    <mergeCell ref="X32:AB32"/>
    <mergeCell ref="U32:W32"/>
    <mergeCell ref="U33:W33"/>
    <mergeCell ref="AC34:AI34"/>
    <mergeCell ref="B35:C35"/>
    <mergeCell ref="D35:F35"/>
    <mergeCell ref="G35:J35"/>
    <mergeCell ref="K35:N35"/>
    <mergeCell ref="O35:T35"/>
    <mergeCell ref="X35:AB35"/>
    <mergeCell ref="AC35:AI35"/>
    <mergeCell ref="B34:C34"/>
    <mergeCell ref="D34:F34"/>
    <mergeCell ref="G34:J34"/>
    <mergeCell ref="K34:N34"/>
    <mergeCell ref="O34:T34"/>
    <mergeCell ref="X34:AB34"/>
    <mergeCell ref="U34:W34"/>
    <mergeCell ref="U35:W35"/>
    <mergeCell ref="AC36:AI36"/>
    <mergeCell ref="B37:C37"/>
    <mergeCell ref="D37:F37"/>
    <mergeCell ref="G37:J37"/>
    <mergeCell ref="K37:N37"/>
    <mergeCell ref="O37:T37"/>
    <mergeCell ref="X37:AB37"/>
    <mergeCell ref="AC37:AI37"/>
    <mergeCell ref="B36:C36"/>
    <mergeCell ref="D36:F36"/>
    <mergeCell ref="G36:J36"/>
    <mergeCell ref="K36:N36"/>
    <mergeCell ref="O36:T36"/>
    <mergeCell ref="X36:AB36"/>
    <mergeCell ref="U36:W36"/>
    <mergeCell ref="U37:W37"/>
    <mergeCell ref="AC38:AI38"/>
    <mergeCell ref="B39:C39"/>
    <mergeCell ref="D39:F39"/>
    <mergeCell ref="G39:J39"/>
    <mergeCell ref="K39:N39"/>
    <mergeCell ref="O39:T39"/>
    <mergeCell ref="X39:AB39"/>
    <mergeCell ref="AC39:AI39"/>
    <mergeCell ref="B38:C38"/>
    <mergeCell ref="D38:F38"/>
    <mergeCell ref="G38:J38"/>
    <mergeCell ref="K38:N38"/>
    <mergeCell ref="O38:T38"/>
    <mergeCell ref="X38:AB38"/>
    <mergeCell ref="U38:W38"/>
    <mergeCell ref="U39:W39"/>
    <mergeCell ref="AC40:AI40"/>
    <mergeCell ref="B41:C41"/>
    <mergeCell ref="D41:F41"/>
    <mergeCell ref="G41:J41"/>
    <mergeCell ref="K41:N41"/>
    <mergeCell ref="O41:T41"/>
    <mergeCell ref="X41:AB41"/>
    <mergeCell ref="AC41:AI41"/>
    <mergeCell ref="B40:C40"/>
    <mergeCell ref="D40:F40"/>
    <mergeCell ref="G40:J40"/>
    <mergeCell ref="K40:N40"/>
    <mergeCell ref="O40:T40"/>
    <mergeCell ref="X40:AB40"/>
    <mergeCell ref="U40:W40"/>
    <mergeCell ref="U41:W41"/>
    <mergeCell ref="AC42:AI42"/>
    <mergeCell ref="B43:C43"/>
    <mergeCell ref="D43:F43"/>
    <mergeCell ref="G43:J43"/>
    <mergeCell ref="K43:N43"/>
    <mergeCell ref="O43:T43"/>
    <mergeCell ref="X43:AB43"/>
    <mergeCell ref="AC43:AI43"/>
    <mergeCell ref="B42:C42"/>
    <mergeCell ref="D42:F42"/>
    <mergeCell ref="G42:J42"/>
    <mergeCell ref="K42:N42"/>
    <mergeCell ref="O42:T42"/>
    <mergeCell ref="X42:AB42"/>
    <mergeCell ref="U42:W42"/>
    <mergeCell ref="U43:W43"/>
    <mergeCell ref="AC44:AI44"/>
    <mergeCell ref="B45:C45"/>
    <mergeCell ref="D45:F45"/>
    <mergeCell ref="G45:J45"/>
    <mergeCell ref="K45:N45"/>
    <mergeCell ref="O45:T45"/>
    <mergeCell ref="X45:AB45"/>
    <mergeCell ref="AC45:AI45"/>
    <mergeCell ref="B44:C44"/>
    <mergeCell ref="D44:F44"/>
    <mergeCell ref="G44:J44"/>
    <mergeCell ref="K44:N44"/>
    <mergeCell ref="O44:T44"/>
    <mergeCell ref="X44:AB44"/>
    <mergeCell ref="U44:W44"/>
    <mergeCell ref="U45:W45"/>
    <mergeCell ref="AC46:AI46"/>
    <mergeCell ref="B47:C47"/>
    <mergeCell ref="D47:F47"/>
    <mergeCell ref="G47:J47"/>
    <mergeCell ref="K47:N47"/>
    <mergeCell ref="O47:T47"/>
    <mergeCell ref="X47:AB47"/>
    <mergeCell ref="AC47:AI47"/>
    <mergeCell ref="B46:C46"/>
    <mergeCell ref="D46:F46"/>
    <mergeCell ref="G46:J46"/>
    <mergeCell ref="K46:N46"/>
    <mergeCell ref="O46:T46"/>
    <mergeCell ref="X46:AB46"/>
    <mergeCell ref="U46:W46"/>
    <mergeCell ref="U47:W47"/>
    <mergeCell ref="AC48:AI48"/>
    <mergeCell ref="B49:C49"/>
    <mergeCell ref="D49:F49"/>
    <mergeCell ref="G49:J49"/>
    <mergeCell ref="K49:N49"/>
    <mergeCell ref="O49:T49"/>
    <mergeCell ref="X49:AB49"/>
    <mergeCell ref="AC49:AI49"/>
    <mergeCell ref="B48:C48"/>
    <mergeCell ref="D48:F48"/>
    <mergeCell ref="G48:J48"/>
    <mergeCell ref="K48:N48"/>
    <mergeCell ref="O48:T48"/>
    <mergeCell ref="X48:AB48"/>
    <mergeCell ref="U48:W48"/>
    <mergeCell ref="U49:W49"/>
    <mergeCell ref="AC50:AI50"/>
    <mergeCell ref="B51:C51"/>
    <mergeCell ref="D51:F51"/>
    <mergeCell ref="G51:J51"/>
    <mergeCell ref="K51:N51"/>
    <mergeCell ref="O51:T51"/>
    <mergeCell ref="X51:AB51"/>
    <mergeCell ref="AC51:AI51"/>
    <mergeCell ref="B50:C50"/>
    <mergeCell ref="D50:F50"/>
    <mergeCell ref="G50:J50"/>
    <mergeCell ref="K50:N50"/>
    <mergeCell ref="O50:T50"/>
    <mergeCell ref="X50:AB50"/>
    <mergeCell ref="U50:W50"/>
    <mergeCell ref="U51:W51"/>
    <mergeCell ref="AC52:AI52"/>
    <mergeCell ref="B53:C53"/>
    <mergeCell ref="D53:F53"/>
    <mergeCell ref="G53:J53"/>
    <mergeCell ref="K53:N53"/>
    <mergeCell ref="O53:T53"/>
    <mergeCell ref="X53:AB53"/>
    <mergeCell ref="AC53:AI53"/>
    <mergeCell ref="B52:C52"/>
    <mergeCell ref="D52:F52"/>
    <mergeCell ref="G52:J52"/>
    <mergeCell ref="K52:N52"/>
    <mergeCell ref="O52:T52"/>
    <mergeCell ref="X52:AB52"/>
    <mergeCell ref="U52:W52"/>
    <mergeCell ref="U53:W53"/>
    <mergeCell ref="AC54:AI54"/>
    <mergeCell ref="B55:C55"/>
    <mergeCell ref="D55:F55"/>
    <mergeCell ref="G55:J55"/>
    <mergeCell ref="K55:N55"/>
    <mergeCell ref="O55:T55"/>
    <mergeCell ref="X55:AB55"/>
    <mergeCell ref="AC55:AI55"/>
    <mergeCell ref="B54:C54"/>
    <mergeCell ref="D54:F54"/>
    <mergeCell ref="G54:J54"/>
    <mergeCell ref="K54:N54"/>
    <mergeCell ref="O54:T54"/>
    <mergeCell ref="X54:AB54"/>
    <mergeCell ref="U54:W54"/>
    <mergeCell ref="U55:W55"/>
    <mergeCell ref="AC56:AI56"/>
    <mergeCell ref="B57:C57"/>
    <mergeCell ref="D57:F57"/>
    <mergeCell ref="G57:J57"/>
    <mergeCell ref="K57:N57"/>
    <mergeCell ref="O57:T57"/>
    <mergeCell ref="X57:AB57"/>
    <mergeCell ref="AC57:AI57"/>
    <mergeCell ref="B56:C56"/>
    <mergeCell ref="D56:F56"/>
    <mergeCell ref="G56:J56"/>
    <mergeCell ref="K56:N56"/>
    <mergeCell ref="O56:T56"/>
    <mergeCell ref="X56:AB56"/>
    <mergeCell ref="U56:W56"/>
    <mergeCell ref="U57:W57"/>
    <mergeCell ref="B60:N60"/>
    <mergeCell ref="O60:T60"/>
    <mergeCell ref="AC58:AI58"/>
    <mergeCell ref="B59:C59"/>
    <mergeCell ref="D59:F59"/>
    <mergeCell ref="G59:J59"/>
    <mergeCell ref="K59:N59"/>
    <mergeCell ref="O59:T59"/>
    <mergeCell ref="X59:AB59"/>
    <mergeCell ref="AC59:AI59"/>
    <mergeCell ref="B58:C58"/>
    <mergeCell ref="D58:F58"/>
    <mergeCell ref="G58:J58"/>
    <mergeCell ref="K58:N58"/>
    <mergeCell ref="O58:T58"/>
    <mergeCell ref="X58:AB58"/>
    <mergeCell ref="U58:W58"/>
    <mergeCell ref="U59:W59"/>
    <mergeCell ref="U60:AI60"/>
  </mergeCells>
  <phoneticPr fontId="1" type="noConversion"/>
  <printOptions horizontalCentered="1"/>
  <pageMargins left="0.55118110236220497" right="0.55118110236220497" top="0.78740157480314998" bottom="0.59055118110236204" header="0.39370078740157499" footer="0.39370078740157499"/>
  <pageSetup paperSize="9" orientation="portrait" r:id="rId1"/>
  <headerFooter alignWithMargins="0">
    <oddFooter>&amp;C&amp;"맑은 고딕,보통"&amp;10&amp;Pp / &amp;Np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E8081"/>
    <pageSetUpPr autoPageBreaks="0"/>
  </sheetPr>
  <dimension ref="B1:BQ17"/>
  <sheetViews>
    <sheetView showGridLines="0" showRowColHeaders="0" showZeros="0" zoomScaleNormal="100" workbookViewId="0">
      <pane ySplit="12" topLeftCell="A13" activePane="bottomLeft" state="frozen"/>
      <selection activeCell="U23" sqref="U23:Y23"/>
      <selection pane="bottomLeft" activeCell="B14" sqref="B14"/>
    </sheetView>
  </sheetViews>
  <sheetFormatPr defaultColWidth="6.77734375" defaultRowHeight="20.100000000000001" customHeight="1"/>
  <cols>
    <col min="1" max="1" width="2.33203125" style="1" customWidth="1"/>
    <col min="2" max="2" width="6.77734375" style="110" customWidth="1"/>
    <col min="3" max="3" width="6.77734375" style="111" customWidth="1"/>
    <col min="4" max="4" width="6.77734375" style="112"/>
    <col min="5" max="6" width="8.77734375" style="112" customWidth="1"/>
    <col min="7" max="7" width="8.77734375" style="113" customWidth="1"/>
    <col min="8" max="12" width="6.77734375" style="113" customWidth="1"/>
    <col min="13" max="26" width="6.77734375" style="113" hidden="1" customWidth="1"/>
    <col min="27" max="30" width="6.77734375" style="113" customWidth="1"/>
    <col min="31" max="46" width="6.77734375" style="113" hidden="1" customWidth="1"/>
    <col min="47" max="47" width="8.77734375" style="113" customWidth="1"/>
    <col min="48" max="48" width="7.109375" style="113" customWidth="1"/>
    <col min="49" max="55" width="6.77734375" style="113" customWidth="1"/>
    <col min="56" max="67" width="6.77734375" style="113" hidden="1" customWidth="1"/>
    <col min="68" max="68" width="8.77734375" style="113" customWidth="1"/>
    <col min="69" max="69" width="8.77734375" style="114" customWidth="1"/>
    <col min="70" max="16384" width="6.77734375" style="1"/>
  </cols>
  <sheetData>
    <row r="1" spans="2:69" ht="20.100000000000001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</row>
    <row r="2" spans="2:69" ht="20.100000000000001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</row>
    <row r="3" spans="2:69" ht="20.100000000000001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</row>
    <row r="4" spans="2:69" ht="20.100000000000001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</row>
    <row r="5" spans="2:69" ht="20.100000000000001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</row>
    <row r="6" spans="2:69" ht="20.100000000000001" customHeight="1">
      <c r="B6" s="236" t="s">
        <v>72</v>
      </c>
      <c r="C6" s="24" t="str">
        <f>B13</f>
        <v>년</v>
      </c>
      <c r="D6" s="24" t="str">
        <f>C13</f>
        <v>월</v>
      </c>
      <c r="E6" s="24" t="str">
        <f>D13</f>
        <v>성 명</v>
      </c>
      <c r="F6" s="35" t="str">
        <f>E13</f>
        <v>부 서</v>
      </c>
      <c r="G6" s="35" t="str">
        <f>F13</f>
        <v>직 책</v>
      </c>
      <c r="H6" s="232" t="s">
        <v>113</v>
      </c>
      <c r="I6" s="23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</row>
    <row r="7" spans="2:69" ht="20.100000000000001" customHeight="1">
      <c r="B7" s="237"/>
      <c r="C7" s="106"/>
      <c r="D7" s="107"/>
      <c r="E7" s="12"/>
      <c r="F7" s="12"/>
      <c r="G7" s="12"/>
      <c r="H7" s="234">
        <f>SUBTOTAL(109,BQ14:BQ1048576)</f>
        <v>16496650</v>
      </c>
      <c r="I7" s="235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</row>
    <row r="8" spans="2:69" ht="20.100000000000001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</row>
    <row r="9" spans="2:69" ht="20.100000000000001" hidden="1" customHeight="1">
      <c r="B9" s="221"/>
      <c r="C9" s="221"/>
      <c r="D9" s="221"/>
      <c r="E9" s="221"/>
      <c r="F9" s="221"/>
      <c r="G9" s="22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</row>
    <row r="10" spans="2:69" ht="20.100000000000001" hidden="1" customHeight="1">
      <c r="B10" s="238"/>
      <c r="C10" s="238"/>
      <c r="D10" s="238"/>
      <c r="E10" s="238"/>
      <c r="F10" s="238"/>
      <c r="G10" s="23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</row>
    <row r="11" spans="2:69" ht="20.100000000000001" customHeight="1">
      <c r="B11" s="225" t="s">
        <v>247</v>
      </c>
      <c r="C11" s="225" t="s">
        <v>43</v>
      </c>
      <c r="D11" s="225" t="str">
        <f>급여입력!C11</f>
        <v>성 명</v>
      </c>
      <c r="E11" s="225" t="str">
        <f>급여입력!D11</f>
        <v>부 서</v>
      </c>
      <c r="F11" s="225" t="str">
        <f>급여입력!E11</f>
        <v>직 책</v>
      </c>
      <c r="G11" s="229" t="str">
        <f>IF(급여입력!F11="","",급여입력!F11)</f>
        <v>지 급 내 용(과세)</v>
      </c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0"/>
      <c r="Z11" s="231"/>
      <c r="AA11" s="229" t="str">
        <f>IF(급여입력!Z11="","",급여입력!Z11)</f>
        <v>지 급 내 용(비과세)</v>
      </c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1"/>
      <c r="AU11" s="223" t="str">
        <f>IF(급여입력!AT11="","",급여입력!AT11)</f>
        <v>급여계</v>
      </c>
      <c r="AV11" s="228" t="str">
        <f>IF(급여입력!AU11="","",급여입력!AU11)</f>
        <v>공 제 내 용</v>
      </c>
      <c r="AW11" s="228"/>
      <c r="AX11" s="228"/>
      <c r="AY11" s="228"/>
      <c r="AZ11" s="228"/>
      <c r="BA11" s="228"/>
      <c r="BB11" s="228"/>
      <c r="BC11" s="228"/>
      <c r="BD11" s="228"/>
      <c r="BE11" s="228"/>
      <c r="BF11" s="228"/>
      <c r="BG11" s="228"/>
      <c r="BH11" s="228"/>
      <c r="BI11" s="228"/>
      <c r="BJ11" s="228"/>
      <c r="BK11" s="228"/>
      <c r="BL11" s="228"/>
      <c r="BM11" s="228"/>
      <c r="BN11" s="228"/>
      <c r="BO11" s="228"/>
      <c r="BP11" s="228" t="str">
        <f>IF(급여입력!BO11="","",급여입력!BO11)</f>
        <v>공제계</v>
      </c>
      <c r="BQ11" s="223" t="str">
        <f>IF(급여입력!BP11="","",급여입력!BP11)</f>
        <v>차감수령액</v>
      </c>
    </row>
    <row r="12" spans="2:69" ht="20.100000000000001" customHeight="1">
      <c r="B12" s="226"/>
      <c r="C12" s="226"/>
      <c r="D12" s="226"/>
      <c r="E12" s="226"/>
      <c r="F12" s="226"/>
      <c r="G12" s="50" t="str">
        <f>IF(급여입력!F12="","",급여입력!F12)</f>
        <v>기본급</v>
      </c>
      <c r="H12" s="50" t="str">
        <f>IF(급여입력!G12="","",급여입력!G12)</f>
        <v>직책수당</v>
      </c>
      <c r="I12" s="50" t="str">
        <f>IF(급여입력!H12="","",급여입력!H12)</f>
        <v>연장수당</v>
      </c>
      <c r="J12" s="50" t="str">
        <f>IF(급여입력!I12="","",급여입력!I12)</f>
        <v>휴일수당</v>
      </c>
      <c r="K12" s="50" t="str">
        <f>IF(급여입력!J12="","",급여입력!J12)</f>
        <v>상여금</v>
      </c>
      <c r="L12" s="50" t="str">
        <f>IF(급여입력!K12="","",급여입력!K12)</f>
        <v>기타</v>
      </c>
      <c r="M12" s="50" t="str">
        <f>IF(급여입력!L12="","",급여입력!L12)</f>
        <v/>
      </c>
      <c r="N12" s="50" t="str">
        <f>IF(급여입력!M12="","",급여입력!M12)</f>
        <v/>
      </c>
      <c r="O12" s="50" t="str">
        <f>IF(급여입력!N12="","",급여입력!N12)</f>
        <v/>
      </c>
      <c r="P12" s="50" t="str">
        <f>IF(급여입력!O12="","",급여입력!O12)</f>
        <v/>
      </c>
      <c r="Q12" s="50" t="str">
        <f>IF(급여입력!P12="","",급여입력!P12)</f>
        <v/>
      </c>
      <c r="R12" s="50" t="str">
        <f>IF(급여입력!Q12="","",급여입력!Q12)</f>
        <v/>
      </c>
      <c r="S12" s="50" t="str">
        <f>IF(급여입력!R12="","",급여입력!R12)</f>
        <v/>
      </c>
      <c r="T12" s="50" t="str">
        <f>IF(급여입력!S12="","",급여입력!S12)</f>
        <v/>
      </c>
      <c r="U12" s="50" t="str">
        <f>IF(급여입력!T12="","",급여입력!T12)</f>
        <v/>
      </c>
      <c r="V12" s="50" t="str">
        <f>IF(급여입력!U12="","",급여입력!U12)</f>
        <v/>
      </c>
      <c r="W12" s="50" t="str">
        <f>IF(급여입력!V12="","",급여입력!V12)</f>
        <v/>
      </c>
      <c r="X12" s="50" t="str">
        <f>IF(급여입력!W12="","",급여입력!W12)</f>
        <v/>
      </c>
      <c r="Y12" s="50" t="str">
        <f>IF(급여입력!X12="","",급여입력!X12)</f>
        <v/>
      </c>
      <c r="Z12" s="50" t="str">
        <f>IF(급여입력!Y12="","",급여입력!Y12)</f>
        <v/>
      </c>
      <c r="AA12" s="50" t="str">
        <f>IF(급여입력!Z12="","",급여입력!Z12)</f>
        <v>식대</v>
      </c>
      <c r="AB12" s="50" t="str">
        <f>IF(급여입력!AA12="","",급여입력!AA12)</f>
        <v>교통비</v>
      </c>
      <c r="AC12" s="50" t="str">
        <f>IF(급여입력!AB12="","",급여입력!AB12)</f>
        <v>복지후생</v>
      </c>
      <c r="AD12" s="50" t="str">
        <f>IF(급여입력!AC12="","",급여입력!AC12)</f>
        <v>기타</v>
      </c>
      <c r="AE12" s="50" t="str">
        <f>IF(급여입력!AD12="","",급여입력!AD12)</f>
        <v/>
      </c>
      <c r="AF12" s="50" t="str">
        <f>IF(급여입력!AE12="","",급여입력!AE12)</f>
        <v/>
      </c>
      <c r="AG12" s="50" t="str">
        <f>IF(급여입력!AF12="","",급여입력!AF12)</f>
        <v/>
      </c>
      <c r="AH12" s="50" t="str">
        <f>IF(급여입력!AG12="","",급여입력!AG12)</f>
        <v/>
      </c>
      <c r="AI12" s="50" t="str">
        <f>IF(급여입력!AH12="","",급여입력!AH12)</f>
        <v/>
      </c>
      <c r="AJ12" s="50" t="str">
        <f>IF(급여입력!AI12="","",급여입력!AI12)</f>
        <v/>
      </c>
      <c r="AK12" s="50" t="str">
        <f>IF(급여입력!AJ12="","",급여입력!AJ12)</f>
        <v/>
      </c>
      <c r="AL12" s="50" t="str">
        <f>IF(급여입력!AK12="","",급여입력!AK12)</f>
        <v/>
      </c>
      <c r="AM12" s="50" t="str">
        <f>IF(급여입력!AL12="","",급여입력!AL12)</f>
        <v/>
      </c>
      <c r="AN12" s="50" t="str">
        <f>IF(급여입력!AM12="","",급여입력!AM12)</f>
        <v/>
      </c>
      <c r="AO12" s="50" t="str">
        <f>IF(급여입력!AN12="","",급여입력!AN12)</f>
        <v/>
      </c>
      <c r="AP12" s="50" t="str">
        <f>IF(급여입력!AO12="","",급여입력!AO12)</f>
        <v/>
      </c>
      <c r="AQ12" s="50" t="str">
        <f>IF(급여입력!AP12="","",급여입력!AP12)</f>
        <v/>
      </c>
      <c r="AR12" s="50" t="str">
        <f>IF(급여입력!AQ12="","",급여입력!AQ12)</f>
        <v/>
      </c>
      <c r="AS12" s="50" t="str">
        <f>IF(급여입력!AR12="","",급여입력!AR12)</f>
        <v/>
      </c>
      <c r="AT12" s="50" t="str">
        <f>IF(급여입력!AS12="","",급여입력!AS12)</f>
        <v/>
      </c>
      <c r="AU12" s="227"/>
      <c r="AV12" s="51" t="str">
        <f>IF(급여입력!AU12="","",급여입력!AU12)</f>
        <v>근로소득세</v>
      </c>
      <c r="AW12" s="51" t="str">
        <f>IF(급여입력!AV12="","",급여입력!AV12)</f>
        <v>지방소득세</v>
      </c>
      <c r="AX12" s="51" t="str">
        <f>IF(급여입력!AW12="","",급여입력!AW12)</f>
        <v>고용보험</v>
      </c>
      <c r="AY12" s="51" t="str">
        <f>IF(급여입력!AX12="","",급여입력!AX12)</f>
        <v>국민연금</v>
      </c>
      <c r="AZ12" s="51" t="str">
        <f>IF(급여입력!AY12="","",급여입력!AY12)</f>
        <v>장기요양</v>
      </c>
      <c r="BA12" s="51" t="str">
        <f>IF(급여입력!AZ12="","",급여입력!AZ12)</f>
        <v>건강보험</v>
      </c>
      <c r="BB12" s="51" t="str">
        <f>IF(급여입력!BA12="","",급여입력!BA12)</f>
        <v>기타</v>
      </c>
      <c r="BC12" s="51" t="str">
        <f>IF(급여입력!BB12="","",급여입력!BB12)</f>
        <v>연말정산</v>
      </c>
      <c r="BD12" s="51" t="str">
        <f>IF(급여입력!BC12="","",급여입력!BC12)</f>
        <v/>
      </c>
      <c r="BE12" s="51" t="str">
        <f>IF(급여입력!BD12="","",급여입력!BD12)</f>
        <v/>
      </c>
      <c r="BF12" s="51" t="str">
        <f>IF(급여입력!BE12="","",급여입력!BE12)</f>
        <v/>
      </c>
      <c r="BG12" s="51" t="str">
        <f>IF(급여입력!BF12="","",급여입력!BF12)</f>
        <v/>
      </c>
      <c r="BH12" s="51" t="str">
        <f>IF(급여입력!BG12="","",급여입력!BG12)</f>
        <v/>
      </c>
      <c r="BI12" s="51" t="str">
        <f>IF(급여입력!BH12="","",급여입력!BH12)</f>
        <v/>
      </c>
      <c r="BJ12" s="51" t="str">
        <f>IF(급여입력!BI12="","",급여입력!BI12)</f>
        <v/>
      </c>
      <c r="BK12" s="51" t="str">
        <f>IF(급여입력!BJ12="","",급여입력!BJ12)</f>
        <v/>
      </c>
      <c r="BL12" s="51" t="str">
        <f>IF(급여입력!BK12="","",급여입력!BK12)</f>
        <v/>
      </c>
      <c r="BM12" s="51" t="str">
        <f>IF(급여입력!BL12="","",급여입력!BL12)</f>
        <v/>
      </c>
      <c r="BN12" s="51" t="str">
        <f>IF(급여입력!BM12="","",급여입력!BM12)</f>
        <v/>
      </c>
      <c r="BO12" s="51" t="str">
        <f>IF(급여입력!BN12="","",급여입력!BN12)</f>
        <v/>
      </c>
      <c r="BP12" s="224"/>
      <c r="BQ12" s="224"/>
    </row>
    <row r="13" spans="2:69" s="2" customFormat="1" ht="0.2" customHeight="1">
      <c r="B13" s="115" t="s">
        <v>202</v>
      </c>
      <c r="C13" s="116" t="str">
        <f>C11</f>
        <v>월</v>
      </c>
      <c r="D13" s="116" t="str">
        <f>D11</f>
        <v>성 명</v>
      </c>
      <c r="E13" s="116" t="str">
        <f>E11</f>
        <v>부 서</v>
      </c>
      <c r="F13" s="116" t="str">
        <f>F11</f>
        <v>직 책</v>
      </c>
      <c r="G13" s="117" t="str">
        <f>G12</f>
        <v>기본급</v>
      </c>
      <c r="H13" s="117" t="str">
        <f t="shared" ref="H13:AJ13" si="0">H12</f>
        <v>직책수당</v>
      </c>
      <c r="I13" s="117" t="str">
        <f t="shared" si="0"/>
        <v>연장수당</v>
      </c>
      <c r="J13" s="117" t="str">
        <f t="shared" si="0"/>
        <v>휴일수당</v>
      </c>
      <c r="K13" s="117" t="str">
        <f t="shared" si="0"/>
        <v>상여금</v>
      </c>
      <c r="L13" s="117" t="str">
        <f t="shared" si="0"/>
        <v>기타</v>
      </c>
      <c r="M13" s="117" t="str">
        <f t="shared" si="0"/>
        <v/>
      </c>
      <c r="N13" s="117" t="str">
        <f t="shared" si="0"/>
        <v/>
      </c>
      <c r="O13" s="117" t="str">
        <f t="shared" si="0"/>
        <v/>
      </c>
      <c r="P13" s="117" t="str">
        <f t="shared" si="0"/>
        <v/>
      </c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 t="str">
        <f t="shared" si="0"/>
        <v>식대</v>
      </c>
      <c r="AB13" s="117" t="str">
        <f t="shared" si="0"/>
        <v>교통비</v>
      </c>
      <c r="AC13" s="117" t="str">
        <f t="shared" si="0"/>
        <v>복지후생</v>
      </c>
      <c r="AD13" s="117" t="str">
        <f t="shared" si="0"/>
        <v>기타</v>
      </c>
      <c r="AE13" s="117" t="str">
        <f t="shared" si="0"/>
        <v/>
      </c>
      <c r="AF13" s="117" t="str">
        <f t="shared" si="0"/>
        <v/>
      </c>
      <c r="AG13" s="117" t="str">
        <f t="shared" si="0"/>
        <v/>
      </c>
      <c r="AH13" s="117" t="str">
        <f t="shared" si="0"/>
        <v/>
      </c>
      <c r="AI13" s="117" t="str">
        <f t="shared" si="0"/>
        <v/>
      </c>
      <c r="AJ13" s="117" t="str">
        <f t="shared" si="0"/>
        <v/>
      </c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 t="str">
        <f>AU11</f>
        <v>급여계</v>
      </c>
      <c r="AV13" s="117" t="str">
        <f>AV12</f>
        <v>근로소득세</v>
      </c>
      <c r="AW13" s="117" t="str">
        <f t="shared" ref="AW13:BE13" si="1">AW12</f>
        <v>지방소득세</v>
      </c>
      <c r="AX13" s="117" t="str">
        <f t="shared" si="1"/>
        <v>고용보험</v>
      </c>
      <c r="AY13" s="117" t="str">
        <f t="shared" si="1"/>
        <v>국민연금</v>
      </c>
      <c r="AZ13" s="117" t="str">
        <f t="shared" si="1"/>
        <v>장기요양</v>
      </c>
      <c r="BA13" s="117" t="str">
        <f t="shared" si="1"/>
        <v>건강보험</v>
      </c>
      <c r="BB13" s="117" t="str">
        <f t="shared" si="1"/>
        <v>기타</v>
      </c>
      <c r="BC13" s="117" t="str">
        <f t="shared" si="1"/>
        <v>연말정산</v>
      </c>
      <c r="BD13" s="117" t="str">
        <f t="shared" si="1"/>
        <v/>
      </c>
      <c r="BE13" s="117" t="str">
        <f t="shared" si="1"/>
        <v/>
      </c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 t="str">
        <f>BP11</f>
        <v>공제계</v>
      </c>
      <c r="BQ13" s="118" t="str">
        <f>BQ11</f>
        <v>차감수령액</v>
      </c>
    </row>
    <row r="14" spans="2:69" ht="20.100000000000001" customHeight="1">
      <c r="B14" s="110">
        <v>2025</v>
      </c>
      <c r="C14" s="111">
        <v>7</v>
      </c>
      <c r="D14" s="112" t="s">
        <v>287</v>
      </c>
      <c r="E14" s="112" t="s">
        <v>109</v>
      </c>
      <c r="F14" s="112" t="s">
        <v>110</v>
      </c>
      <c r="G14" s="113">
        <v>7000000</v>
      </c>
      <c r="AU14" s="113">
        <v>7000000</v>
      </c>
      <c r="AV14" s="113">
        <v>732700</v>
      </c>
      <c r="AW14" s="113">
        <v>73270</v>
      </c>
      <c r="AY14" s="113">
        <v>286650</v>
      </c>
      <c r="AZ14" s="113">
        <v>32130</v>
      </c>
      <c r="BA14" s="113">
        <v>248150</v>
      </c>
      <c r="BP14" s="113">
        <v>1372900</v>
      </c>
      <c r="BQ14" s="114">
        <v>5627100</v>
      </c>
    </row>
    <row r="15" spans="2:69" ht="20.100000000000001" customHeight="1">
      <c r="B15" s="110">
        <v>2025</v>
      </c>
      <c r="C15" s="111">
        <v>7</v>
      </c>
      <c r="D15" s="112" t="s">
        <v>289</v>
      </c>
      <c r="E15" s="112" t="s">
        <v>111</v>
      </c>
      <c r="F15" s="112" t="s">
        <v>112</v>
      </c>
      <c r="G15" s="113">
        <v>3000000</v>
      </c>
      <c r="AU15" s="113">
        <v>3000000</v>
      </c>
      <c r="AV15" s="113">
        <v>74350</v>
      </c>
      <c r="AW15" s="113">
        <v>7430</v>
      </c>
      <c r="AX15" s="113">
        <v>27000</v>
      </c>
      <c r="AY15" s="113">
        <v>135000</v>
      </c>
      <c r="AZ15" s="113">
        <v>13770</v>
      </c>
      <c r="BA15" s="113">
        <v>106350</v>
      </c>
      <c r="BP15" s="113">
        <v>363900</v>
      </c>
      <c r="BQ15" s="114">
        <v>2636100</v>
      </c>
    </row>
    <row r="16" spans="2:69" ht="20.100000000000001" customHeight="1">
      <c r="B16" s="110">
        <v>2026</v>
      </c>
      <c r="C16" s="111">
        <v>1</v>
      </c>
      <c r="D16" s="112" t="s">
        <v>287</v>
      </c>
      <c r="E16" s="112" t="s">
        <v>109</v>
      </c>
      <c r="F16" s="112" t="s">
        <v>110</v>
      </c>
      <c r="G16" s="113">
        <v>7000000</v>
      </c>
      <c r="AU16" s="113">
        <v>7000000</v>
      </c>
      <c r="AV16" s="113">
        <v>732700</v>
      </c>
      <c r="AW16" s="113">
        <v>73270</v>
      </c>
      <c r="AY16" s="113">
        <v>302570</v>
      </c>
      <c r="AZ16" s="113">
        <v>33060</v>
      </c>
      <c r="BA16" s="113">
        <v>251650</v>
      </c>
      <c r="BP16" s="113">
        <v>1393250</v>
      </c>
      <c r="BQ16" s="114">
        <v>5606750</v>
      </c>
    </row>
    <row r="17" spans="2:69" ht="20.100000000000001" customHeight="1">
      <c r="B17" s="110">
        <v>2026</v>
      </c>
      <c r="C17" s="111">
        <v>1</v>
      </c>
      <c r="D17" s="112" t="s">
        <v>289</v>
      </c>
      <c r="E17" s="112" t="s">
        <v>111</v>
      </c>
      <c r="F17" s="112" t="s">
        <v>112</v>
      </c>
      <c r="G17" s="113">
        <v>3000000</v>
      </c>
      <c r="AU17" s="113">
        <v>3000000</v>
      </c>
      <c r="AV17" s="113">
        <v>74350</v>
      </c>
      <c r="AW17" s="113">
        <v>7430</v>
      </c>
      <c r="AX17" s="113">
        <v>27000</v>
      </c>
      <c r="AY17" s="113">
        <v>142500</v>
      </c>
      <c r="AZ17" s="113">
        <v>14170</v>
      </c>
      <c r="BA17" s="113">
        <v>107850</v>
      </c>
      <c r="BP17" s="113">
        <v>373300</v>
      </c>
      <c r="BQ17" s="114">
        <v>2626700</v>
      </c>
    </row>
  </sheetData>
  <sortState xmlns:xlrd2="http://schemas.microsoft.com/office/spreadsheetml/2017/richdata2" ref="B14:BQ101">
    <sortCondition ref="B13"/>
    <sortCondition ref="C13"/>
  </sortState>
  <mergeCells count="15">
    <mergeCell ref="H6:I6"/>
    <mergeCell ref="H7:I7"/>
    <mergeCell ref="B11:B12"/>
    <mergeCell ref="E11:E12"/>
    <mergeCell ref="F11:F12"/>
    <mergeCell ref="C11:C12"/>
    <mergeCell ref="B6:B7"/>
    <mergeCell ref="B9:G10"/>
    <mergeCell ref="BQ11:BQ12"/>
    <mergeCell ref="D11:D12"/>
    <mergeCell ref="AU11:AU12"/>
    <mergeCell ref="BP11:BP12"/>
    <mergeCell ref="G11:Z11"/>
    <mergeCell ref="AA11:AT11"/>
    <mergeCell ref="AV11:BO11"/>
  </mergeCells>
  <phoneticPr fontId="1" type="noConversion"/>
  <dataValidations count="3">
    <dataValidation type="list" allowBlank="1" showInputMessage="1" showErrorMessage="1" sqref="E7" xr:uid="{00000000-0002-0000-0A00-000000000000}">
      <formula1>성명</formula1>
    </dataValidation>
    <dataValidation type="list" allowBlank="1" showInputMessage="1" showErrorMessage="1" sqref="D7" xr:uid="{00000000-0002-0000-0A00-000001000000}">
      <formula1>월</formula1>
    </dataValidation>
    <dataValidation type="list" allowBlank="1" showInputMessage="1" showErrorMessage="1" sqref="C7" xr:uid="{00000000-0002-0000-0A00-000002000000}">
      <formula1>년도</formula1>
    </dataValidation>
  </dataValidations>
  <printOptions horizontalCentered="1" verticalCentered="1"/>
  <pageMargins left="0.55118110236220474" right="0.55118110236220474" top="0.59055118110236227" bottom="0.59055118110236227" header="0.39370078740157483" footer="0.39370078740157483"/>
  <pageSetup paperSize="9" scale="61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theme="1"/>
  </sheetPr>
  <dimension ref="B10:BQ63"/>
  <sheetViews>
    <sheetView workbookViewId="0">
      <selection activeCell="B14" sqref="B14"/>
    </sheetView>
  </sheetViews>
  <sheetFormatPr defaultRowHeight="13.5"/>
  <cols>
    <col min="1" max="1" width="1.77734375" style="47" customWidth="1"/>
    <col min="2" max="16384" width="8.88671875" style="47"/>
  </cols>
  <sheetData>
    <row r="10" spans="2:69">
      <c r="B10" s="48" t="str">
        <f>h_급여입력!A4</f>
        <v>년</v>
      </c>
      <c r="C10" s="48" t="str">
        <f>h_급여입력!B4</f>
        <v>월</v>
      </c>
      <c r="D10" s="48" t="str">
        <f>h_급여입력!E4</f>
        <v>성명</v>
      </c>
      <c r="E10" s="48" t="str">
        <f>h_급여입력!F4</f>
        <v>부서</v>
      </c>
      <c r="F10" s="48" t="str">
        <f>h_급여입력!G4</f>
        <v>직책</v>
      </c>
    </row>
    <row r="11" spans="2:69">
      <c r="B11" s="48" t="str">
        <f>IF(급여통계관리!C7="","&lt;&gt;0",급여통계관리!C7)</f>
        <v>&lt;&gt;0</v>
      </c>
      <c r="C11" s="48" t="str">
        <f>IF(급여통계관리!D7="","&lt;&gt;0",급여통계관리!D7)</f>
        <v>&lt;&gt;0</v>
      </c>
      <c r="D11" s="48" t="str">
        <f>IF(급여통계관리!E7="","&lt;&gt;0",급여통계관리!E7)</f>
        <v>&lt;&gt;0</v>
      </c>
      <c r="E11" s="48" t="str">
        <f>IF(급여통계관리!F7="","&lt;&gt;0",급여통계관리!F7)</f>
        <v>&lt;&gt;0</v>
      </c>
      <c r="F11" s="48" t="str">
        <f>IF(급여통계관리!G7="","&lt;&gt;0",급여통계관리!G7)</f>
        <v>&lt;&gt;0</v>
      </c>
    </row>
    <row r="13" spans="2:69">
      <c r="B13" s="47" t="str">
        <f>h_급여입력!A4</f>
        <v>년</v>
      </c>
      <c r="C13" s="47" t="str">
        <f>h_급여입력!B4</f>
        <v>월</v>
      </c>
      <c r="D13" s="47" t="str">
        <f>h_급여입력!E4</f>
        <v>성명</v>
      </c>
      <c r="E13" s="47" t="str">
        <f>h_급여입력!F4</f>
        <v>부서</v>
      </c>
      <c r="F13" s="47" t="str">
        <f>h_급여입력!G4</f>
        <v>직책</v>
      </c>
      <c r="G13" s="47" t="str">
        <f>h_급여입력!H4</f>
        <v>과세1</v>
      </c>
      <c r="H13" s="47" t="str">
        <f>h_급여입력!I4</f>
        <v>과세2</v>
      </c>
      <c r="I13" s="47" t="str">
        <f>h_급여입력!J4</f>
        <v>과세3</v>
      </c>
      <c r="J13" s="47" t="str">
        <f>h_급여입력!K4</f>
        <v>과세4</v>
      </c>
      <c r="K13" s="47" t="str">
        <f>h_급여입력!L4</f>
        <v>과세5</v>
      </c>
      <c r="L13" s="47" t="str">
        <f>h_급여입력!M4</f>
        <v>과세6</v>
      </c>
      <c r="M13" s="47" t="str">
        <f>h_급여입력!N4</f>
        <v>과세7</v>
      </c>
      <c r="N13" s="47" t="str">
        <f>h_급여입력!O4</f>
        <v>과세8</v>
      </c>
      <c r="O13" s="47" t="str">
        <f>h_급여입력!P4</f>
        <v>과세9</v>
      </c>
      <c r="P13" s="47" t="str">
        <f>h_급여입력!Q4</f>
        <v>과세10</v>
      </c>
      <c r="Q13" s="47" t="str">
        <f>h_급여입력!R4</f>
        <v>과세11</v>
      </c>
      <c r="R13" s="47" t="str">
        <f>h_급여입력!S4</f>
        <v>과세12</v>
      </c>
      <c r="S13" s="47" t="str">
        <f>h_급여입력!T4</f>
        <v>과세13</v>
      </c>
      <c r="T13" s="47" t="str">
        <f>h_급여입력!U4</f>
        <v>과세14</v>
      </c>
      <c r="U13" s="47" t="str">
        <f>h_급여입력!V4</f>
        <v>과세15</v>
      </c>
      <c r="V13" s="47" t="str">
        <f>h_급여입력!W4</f>
        <v>과세16</v>
      </c>
      <c r="W13" s="47" t="str">
        <f>h_급여입력!X4</f>
        <v>과세17</v>
      </c>
      <c r="X13" s="47" t="str">
        <f>h_급여입력!Y4</f>
        <v>과세18</v>
      </c>
      <c r="Y13" s="47" t="str">
        <f>h_급여입력!Z4</f>
        <v>과세19</v>
      </c>
      <c r="Z13" s="47" t="str">
        <f>h_급여입력!AA4</f>
        <v>과세20</v>
      </c>
      <c r="AA13" s="47" t="str">
        <f>h_급여입력!AB4</f>
        <v>비과세1</v>
      </c>
      <c r="AB13" s="47" t="str">
        <f>h_급여입력!AC4</f>
        <v>비과세2</v>
      </c>
      <c r="AC13" s="47" t="str">
        <f>h_급여입력!AD4</f>
        <v>비과세3</v>
      </c>
      <c r="AD13" s="47" t="str">
        <f>h_급여입력!AE4</f>
        <v>비과세4</v>
      </c>
      <c r="AE13" s="47" t="str">
        <f>h_급여입력!AF4</f>
        <v>비과세5</v>
      </c>
      <c r="AF13" s="47" t="str">
        <f>h_급여입력!AG4</f>
        <v>비과세6</v>
      </c>
      <c r="AG13" s="47" t="str">
        <f>h_급여입력!AH4</f>
        <v>비과세7</v>
      </c>
      <c r="AH13" s="47" t="str">
        <f>h_급여입력!AI4</f>
        <v>비과세8</v>
      </c>
      <c r="AI13" s="47" t="str">
        <f>h_급여입력!AJ4</f>
        <v>비과세9</v>
      </c>
      <c r="AJ13" s="47" t="str">
        <f>h_급여입력!AK4</f>
        <v>비과세10</v>
      </c>
      <c r="AK13" s="47" t="str">
        <f>h_급여입력!AL4</f>
        <v>비과세11</v>
      </c>
      <c r="AL13" s="47" t="str">
        <f>h_급여입력!AM4</f>
        <v>비과세12</v>
      </c>
      <c r="AM13" s="47" t="str">
        <f>h_급여입력!AN4</f>
        <v>비과세13</v>
      </c>
      <c r="AN13" s="47" t="str">
        <f>h_급여입력!AO4</f>
        <v>비과세14</v>
      </c>
      <c r="AO13" s="47" t="str">
        <f>h_급여입력!AP4</f>
        <v>비과세15</v>
      </c>
      <c r="AP13" s="47" t="str">
        <f>h_급여입력!AQ4</f>
        <v>비과세16</v>
      </c>
      <c r="AQ13" s="47" t="str">
        <f>h_급여입력!AR4</f>
        <v>비과세17</v>
      </c>
      <c r="AR13" s="47" t="str">
        <f>h_급여입력!AS4</f>
        <v>비과세18</v>
      </c>
      <c r="AS13" s="47" t="str">
        <f>h_급여입력!AT4</f>
        <v>비과세19</v>
      </c>
      <c r="AT13" s="47" t="str">
        <f>h_급여입력!AU4</f>
        <v>비과세20</v>
      </c>
      <c r="AU13" s="47" t="str">
        <f>h_급여입력!AV4</f>
        <v>급여계</v>
      </c>
      <c r="AV13" s="47" t="str">
        <f>h_급여입력!AW4</f>
        <v>공제1</v>
      </c>
      <c r="AW13" s="47" t="str">
        <f>h_급여입력!AX4</f>
        <v>공제2</v>
      </c>
      <c r="AX13" s="47" t="str">
        <f>h_급여입력!AY4</f>
        <v>공제3</v>
      </c>
      <c r="AY13" s="47" t="str">
        <f>h_급여입력!AZ4</f>
        <v>공제4</v>
      </c>
      <c r="AZ13" s="47" t="str">
        <f>h_급여입력!BA4</f>
        <v>공제5</v>
      </c>
      <c r="BA13" s="47" t="str">
        <f>h_급여입력!BB4</f>
        <v>공제6</v>
      </c>
      <c r="BB13" s="47" t="str">
        <f>h_급여입력!BC4</f>
        <v>공제7</v>
      </c>
      <c r="BC13" s="47" t="str">
        <f>h_급여입력!BD4</f>
        <v>공제8</v>
      </c>
      <c r="BD13" s="47" t="str">
        <f>h_급여입력!BE4</f>
        <v>공제9</v>
      </c>
      <c r="BE13" s="47" t="str">
        <f>h_급여입력!BF4</f>
        <v>공제10</v>
      </c>
      <c r="BF13" s="47" t="str">
        <f>h_급여입력!BG4</f>
        <v>공제11</v>
      </c>
      <c r="BG13" s="47" t="str">
        <f>h_급여입력!BH4</f>
        <v>공제12</v>
      </c>
      <c r="BH13" s="47" t="str">
        <f>h_급여입력!BI4</f>
        <v>공제13</v>
      </c>
      <c r="BI13" s="47" t="str">
        <f>h_급여입력!BJ4</f>
        <v>공제14</v>
      </c>
      <c r="BJ13" s="47" t="str">
        <f>h_급여입력!BK4</f>
        <v>공제15</v>
      </c>
      <c r="BK13" s="47" t="str">
        <f>h_급여입력!BL4</f>
        <v>공제16</v>
      </c>
      <c r="BL13" s="47" t="str">
        <f>h_급여입력!BM4</f>
        <v>공제17</v>
      </c>
      <c r="BM13" s="47" t="str">
        <f>h_급여입력!BN4</f>
        <v>공제18</v>
      </c>
      <c r="BN13" s="47" t="str">
        <f>h_급여입력!BO4</f>
        <v>공제19</v>
      </c>
      <c r="BO13" s="47" t="str">
        <f>h_급여입력!BP4</f>
        <v>공제20</v>
      </c>
      <c r="BP13" s="47" t="str">
        <f>h_급여입력!BQ4</f>
        <v>공제계</v>
      </c>
      <c r="BQ13" s="47" t="str">
        <f>h_급여입력!BR4</f>
        <v>차감수령액</v>
      </c>
    </row>
    <row r="14" spans="2:69">
      <c r="B14" s="1">
        <v>2025</v>
      </c>
      <c r="C14" s="1">
        <v>7</v>
      </c>
      <c r="D14" s="1" t="s">
        <v>287</v>
      </c>
      <c r="E14" s="1" t="s">
        <v>109</v>
      </c>
      <c r="F14" s="9" t="s">
        <v>110</v>
      </c>
      <c r="G14" s="1">
        <v>7000000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>
        <v>7000000</v>
      </c>
      <c r="AV14" s="1">
        <v>732700</v>
      </c>
      <c r="AW14" s="1">
        <v>73270</v>
      </c>
      <c r="AX14" s="1"/>
      <c r="AY14" s="1">
        <v>286650</v>
      </c>
      <c r="AZ14" s="1">
        <v>32130</v>
      </c>
      <c r="BA14" s="1">
        <v>248150</v>
      </c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>
        <v>1372900</v>
      </c>
      <c r="BQ14" s="1">
        <v>5627100</v>
      </c>
    </row>
    <row r="15" spans="2:69">
      <c r="B15" s="1">
        <v>2025</v>
      </c>
      <c r="C15" s="1">
        <v>7</v>
      </c>
      <c r="D15" s="1" t="s">
        <v>289</v>
      </c>
      <c r="E15" s="1" t="s">
        <v>111</v>
      </c>
      <c r="F15" s="9" t="s">
        <v>112</v>
      </c>
      <c r="G15" s="1">
        <v>3000000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>
        <v>3000000</v>
      </c>
      <c r="AV15" s="1">
        <v>74350</v>
      </c>
      <c r="AW15" s="1">
        <v>7430</v>
      </c>
      <c r="AX15" s="1">
        <v>27000</v>
      </c>
      <c r="AY15" s="1">
        <v>135000</v>
      </c>
      <c r="AZ15" s="1">
        <v>13770</v>
      </c>
      <c r="BA15" s="1">
        <v>106350</v>
      </c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>
        <v>363900</v>
      </c>
      <c r="BQ15" s="1">
        <v>2636100</v>
      </c>
    </row>
    <row r="16" spans="2:69">
      <c r="B16" s="1">
        <v>2026</v>
      </c>
      <c r="C16" s="1">
        <v>1</v>
      </c>
      <c r="D16" s="1" t="s">
        <v>287</v>
      </c>
      <c r="E16" s="1" t="s">
        <v>109</v>
      </c>
      <c r="F16" s="9" t="s">
        <v>110</v>
      </c>
      <c r="G16" s="1">
        <v>7000000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>
        <v>7000000</v>
      </c>
      <c r="AV16" s="1">
        <v>732700</v>
      </c>
      <c r="AW16" s="1">
        <v>73270</v>
      </c>
      <c r="AX16" s="1"/>
      <c r="AY16" s="1">
        <v>302570</v>
      </c>
      <c r="AZ16" s="1">
        <v>33060</v>
      </c>
      <c r="BA16" s="1">
        <v>251650</v>
      </c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>
        <v>1393250</v>
      </c>
      <c r="BQ16" s="1">
        <v>5606750</v>
      </c>
    </row>
    <row r="17" spans="2:69">
      <c r="B17" s="1">
        <v>2026</v>
      </c>
      <c r="C17" s="1">
        <v>1</v>
      </c>
      <c r="D17" s="1" t="s">
        <v>289</v>
      </c>
      <c r="E17" s="1" t="s">
        <v>111</v>
      </c>
      <c r="F17" s="9" t="s">
        <v>112</v>
      </c>
      <c r="G17" s="1">
        <v>3000000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>
        <v>3000000</v>
      </c>
      <c r="AV17" s="1">
        <v>74350</v>
      </c>
      <c r="AW17" s="1">
        <v>7430</v>
      </c>
      <c r="AX17" s="1">
        <v>27000</v>
      </c>
      <c r="AY17" s="1">
        <v>142500</v>
      </c>
      <c r="AZ17" s="1">
        <v>14170</v>
      </c>
      <c r="BA17" s="1">
        <v>107850</v>
      </c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>
        <v>373300</v>
      </c>
      <c r="BQ17" s="1">
        <v>2626700</v>
      </c>
    </row>
    <row r="18" spans="2:69">
      <c r="B18" s="1"/>
      <c r="C18" s="1"/>
      <c r="D18" s="1"/>
      <c r="E18" s="1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</row>
    <row r="19" spans="2:69">
      <c r="B19" s="1"/>
      <c r="C19" s="1"/>
      <c r="D19" s="1"/>
      <c r="E19" s="1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</row>
    <row r="20" spans="2:69">
      <c r="B20" s="1"/>
      <c r="C20" s="1"/>
      <c r="D20" s="1"/>
      <c r="E20" s="1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</row>
    <row r="21" spans="2:69">
      <c r="B21" s="1"/>
      <c r="C21" s="1"/>
      <c r="D21" s="1"/>
      <c r="E21" s="1"/>
      <c r="F21" s="9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</row>
    <row r="22" spans="2:69">
      <c r="B22" s="1"/>
      <c r="C22" s="1"/>
      <c r="D22" s="1"/>
      <c r="E22" s="1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</row>
    <row r="23" spans="2:69">
      <c r="B23" s="1"/>
      <c r="C23" s="1"/>
      <c r="D23" s="1"/>
      <c r="E23" s="1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</row>
    <row r="24" spans="2:69">
      <c r="B24" s="1"/>
      <c r="C24" s="1"/>
      <c r="D24" s="1"/>
      <c r="E24" s="1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</row>
    <row r="25" spans="2:69">
      <c r="B25" s="1"/>
      <c r="C25" s="1"/>
      <c r="D25" s="1"/>
      <c r="E25" s="1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</row>
    <row r="26" spans="2:69">
      <c r="B26" s="1"/>
      <c r="C26" s="1"/>
      <c r="D26" s="1"/>
      <c r="E26" s="1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</row>
    <row r="27" spans="2:69">
      <c r="B27" s="1"/>
      <c r="C27" s="1"/>
      <c r="D27" s="1"/>
      <c r="E27" s="1"/>
      <c r="F27" s="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</row>
    <row r="28" spans="2:69">
      <c r="B28" s="1"/>
      <c r="C28" s="1"/>
      <c r="D28" s="1"/>
      <c r="E28" s="1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</row>
    <row r="29" spans="2:69">
      <c r="B29" s="1"/>
      <c r="C29" s="1"/>
      <c r="D29" s="1"/>
      <c r="E29" s="1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</row>
    <row r="30" spans="2:69">
      <c r="B30" s="1"/>
      <c r="C30" s="1"/>
      <c r="D30" s="1"/>
      <c r="E30" s="1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</row>
    <row r="31" spans="2:69">
      <c r="B31" s="1"/>
      <c r="C31" s="1"/>
      <c r="D31" s="1"/>
      <c r="E31" s="1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</row>
    <row r="32" spans="2:69">
      <c r="B32" s="1"/>
      <c r="C32" s="1"/>
      <c r="D32" s="1"/>
      <c r="E32" s="1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</row>
    <row r="33" spans="2:69">
      <c r="B33" s="1"/>
      <c r="C33" s="1"/>
      <c r="D33" s="1"/>
      <c r="E33" s="1"/>
      <c r="F33" s="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</row>
    <row r="34" spans="2:69">
      <c r="B34" s="1"/>
      <c r="C34" s="1"/>
      <c r="D34" s="1"/>
      <c r="E34" s="1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</row>
    <row r="35" spans="2:69">
      <c r="B35" s="1"/>
      <c r="C35" s="1"/>
      <c r="D35" s="1"/>
      <c r="E35" s="1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</row>
    <row r="36" spans="2:69">
      <c r="B36" s="1"/>
      <c r="C36" s="1"/>
      <c r="D36" s="1"/>
      <c r="E36" s="1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</row>
    <row r="37" spans="2:69">
      <c r="B37" s="1"/>
      <c r="C37" s="1"/>
      <c r="D37" s="1"/>
      <c r="E37" s="1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</row>
    <row r="38" spans="2:69">
      <c r="B38" s="1"/>
      <c r="C38" s="1"/>
      <c r="D38" s="1"/>
      <c r="E38" s="1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</row>
    <row r="39" spans="2:69">
      <c r="B39" s="1"/>
      <c r="C39" s="1"/>
      <c r="D39" s="1"/>
      <c r="E39" s="1"/>
      <c r="F39" s="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</row>
    <row r="40" spans="2:69">
      <c r="B40" s="1"/>
      <c r="C40" s="1"/>
      <c r="D40" s="1"/>
      <c r="E40" s="1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</row>
    <row r="41" spans="2:69">
      <c r="B41" s="1"/>
      <c r="C41" s="1"/>
      <c r="D41" s="1"/>
      <c r="E41" s="1"/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</row>
    <row r="42" spans="2:69">
      <c r="B42" s="1"/>
      <c r="C42" s="1"/>
      <c r="D42" s="1"/>
      <c r="E42" s="1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</row>
    <row r="43" spans="2:69">
      <c r="B43" s="1"/>
      <c r="C43" s="1"/>
      <c r="D43" s="1"/>
      <c r="E43" s="1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</row>
    <row r="44" spans="2:69">
      <c r="B44" s="1"/>
      <c r="C44" s="1"/>
      <c r="D44" s="1"/>
      <c r="E44" s="1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</row>
    <row r="45" spans="2:69">
      <c r="B45" s="1"/>
      <c r="C45" s="1"/>
      <c r="D45" s="1"/>
      <c r="E45" s="1"/>
      <c r="F45" s="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</row>
    <row r="46" spans="2:69">
      <c r="B46" s="1"/>
      <c r="C46" s="1"/>
      <c r="D46" s="1"/>
      <c r="E46" s="1"/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</row>
    <row r="47" spans="2:69">
      <c r="B47" s="1"/>
      <c r="C47" s="1"/>
      <c r="D47" s="1"/>
      <c r="E47" s="1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</row>
    <row r="48" spans="2:69">
      <c r="B48" s="1"/>
      <c r="C48" s="1"/>
      <c r="D48" s="1"/>
      <c r="E48" s="1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</row>
    <row r="49" spans="2:69">
      <c r="B49" s="1"/>
      <c r="C49" s="1"/>
      <c r="D49" s="1"/>
      <c r="E49" s="1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</row>
    <row r="50" spans="2:69">
      <c r="B50" s="1"/>
      <c r="C50" s="1"/>
      <c r="D50" s="1"/>
      <c r="E50" s="1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</row>
    <row r="51" spans="2:69">
      <c r="B51" s="1"/>
      <c r="C51" s="1"/>
      <c r="D51" s="1"/>
      <c r="E51" s="1"/>
      <c r="F51" s="9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</row>
    <row r="52" spans="2:69">
      <c r="B52" s="1"/>
      <c r="C52" s="1"/>
      <c r="D52" s="1"/>
      <c r="E52" s="1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</row>
    <row r="53" spans="2:69">
      <c r="B53" s="1"/>
      <c r="C53" s="1"/>
      <c r="D53" s="1"/>
      <c r="E53" s="1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</row>
    <row r="54" spans="2:69">
      <c r="B54" s="1"/>
      <c r="C54" s="1"/>
      <c r="D54" s="1"/>
      <c r="E54" s="1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</row>
    <row r="55" spans="2:69">
      <c r="B55" s="1"/>
      <c r="C55" s="1"/>
      <c r="D55" s="1"/>
      <c r="E55" s="1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</row>
    <row r="56" spans="2:69">
      <c r="B56" s="1"/>
      <c r="C56" s="1"/>
      <c r="D56" s="1"/>
      <c r="E56" s="1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</row>
    <row r="57" spans="2:69">
      <c r="B57" s="1"/>
      <c r="C57" s="1"/>
      <c r="D57" s="1"/>
      <c r="E57" s="1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</row>
    <row r="58" spans="2:69">
      <c r="B58" s="1"/>
      <c r="C58" s="1"/>
      <c r="D58" s="1"/>
      <c r="E58" s="1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</row>
    <row r="59" spans="2:69">
      <c r="B59" s="1"/>
      <c r="C59" s="1"/>
      <c r="D59" s="1"/>
      <c r="E59" s="1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</row>
    <row r="60" spans="2:69">
      <c r="B60" s="1"/>
      <c r="C60" s="1"/>
      <c r="D60" s="1"/>
      <c r="E60" s="1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</row>
    <row r="61" spans="2:69">
      <c r="B61" s="1"/>
      <c r="C61" s="1"/>
      <c r="D61" s="1"/>
      <c r="E61" s="1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</row>
    <row r="62" spans="2:69">
      <c r="B62" s="1"/>
      <c r="C62" s="1"/>
      <c r="D62" s="1"/>
      <c r="E62" s="1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</row>
    <row r="63" spans="2:69">
      <c r="B63" s="1"/>
      <c r="C63" s="1"/>
      <c r="D63" s="1"/>
      <c r="E63" s="1"/>
      <c r="F63" s="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>
    <tabColor rgb="FFFE8081"/>
    <pageSetUpPr autoPageBreaks="0"/>
  </sheetPr>
  <dimension ref="B6:AL36"/>
  <sheetViews>
    <sheetView showGridLines="0" showRowColHeaders="0" showZeros="0" workbookViewId="0">
      <pane ySplit="4" topLeftCell="A5" activePane="bottomLeft" state="frozen"/>
      <selection pane="bottomLeft" activeCell="AJ10" sqref="AJ10"/>
    </sheetView>
  </sheetViews>
  <sheetFormatPr defaultColWidth="2.33203125" defaultRowHeight="20.100000000000001" customHeight="1"/>
  <cols>
    <col min="1" max="33" width="2.33203125" style="1"/>
    <col min="34" max="34" width="6.77734375" style="1" customWidth="1"/>
    <col min="35" max="38" width="12.77734375" style="1" customWidth="1"/>
    <col min="39" max="16384" width="2.33203125" style="1"/>
  </cols>
  <sheetData>
    <row r="6" spans="2:38" ht="20.100000000000001" customHeight="1">
      <c r="B6" s="221" t="str">
        <f>IF(AI10="재직증명서","재직증명서",IF(AI10="경력증명서","경력증명서","퇴직증명서"))</f>
        <v>재직증명서</v>
      </c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  <c r="AE6" s="221"/>
      <c r="AF6" s="221"/>
      <c r="AG6" s="221"/>
    </row>
    <row r="7" spans="2:38" ht="20.100000000000001" customHeight="1"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</row>
    <row r="8" spans="2:38" ht="20.100000000000001" customHeight="1" thickBot="1"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1"/>
      <c r="S8" s="221"/>
      <c r="T8" s="221"/>
      <c r="U8" s="221"/>
      <c r="V8" s="221"/>
      <c r="W8" s="221"/>
      <c r="X8" s="221"/>
      <c r="Y8" s="221"/>
      <c r="Z8" s="221"/>
      <c r="AA8" s="221"/>
      <c r="AB8" s="221"/>
      <c r="AC8" s="221"/>
      <c r="AD8" s="221"/>
      <c r="AE8" s="221"/>
      <c r="AF8" s="221"/>
      <c r="AG8" s="221"/>
    </row>
    <row r="9" spans="2:38" ht="20.100000000000001" customHeight="1">
      <c r="B9" s="273" t="s">
        <v>77</v>
      </c>
      <c r="C9" s="274"/>
      <c r="D9" s="274"/>
      <c r="E9" s="274"/>
      <c r="F9" s="274"/>
      <c r="G9" s="274"/>
      <c r="H9" s="275" t="str">
        <f>IF(AJ10="","",AJ10)</f>
        <v>이○○</v>
      </c>
      <c r="I9" s="275"/>
      <c r="J9" s="275"/>
      <c r="K9" s="275"/>
      <c r="L9" s="275"/>
      <c r="M9" s="275"/>
      <c r="N9" s="275"/>
      <c r="O9" s="275"/>
      <c r="P9" s="275"/>
      <c r="Q9" s="275"/>
      <c r="R9" s="276" t="s">
        <v>81</v>
      </c>
      <c r="S9" s="276"/>
      <c r="T9" s="276"/>
      <c r="U9" s="276"/>
      <c r="V9" s="276"/>
      <c r="W9" s="276"/>
      <c r="X9" s="277">
        <f>IF($AJ$10="","",VLOOKUP($AJ$10,사원정보,4,0))</f>
        <v>21499</v>
      </c>
      <c r="Y9" s="277"/>
      <c r="Z9" s="277"/>
      <c r="AA9" s="277"/>
      <c r="AB9" s="277"/>
      <c r="AC9" s="277"/>
      <c r="AD9" s="277"/>
      <c r="AE9" s="277"/>
      <c r="AF9" s="277"/>
      <c r="AG9" s="278"/>
      <c r="AI9" s="32" t="s">
        <v>102</v>
      </c>
      <c r="AJ9" s="33" t="s">
        <v>75</v>
      </c>
      <c r="AK9" s="33" t="s">
        <v>76</v>
      </c>
      <c r="AL9" s="34" t="s">
        <v>85</v>
      </c>
    </row>
    <row r="10" spans="2:38" ht="20.100000000000001" customHeight="1" thickBot="1">
      <c r="B10" s="244"/>
      <c r="C10" s="245"/>
      <c r="D10" s="245"/>
      <c r="E10" s="245"/>
      <c r="F10" s="245"/>
      <c r="G10" s="245"/>
      <c r="H10" s="270"/>
      <c r="I10" s="270"/>
      <c r="J10" s="270"/>
      <c r="K10" s="270"/>
      <c r="L10" s="270"/>
      <c r="M10" s="270"/>
      <c r="N10" s="270"/>
      <c r="O10" s="270"/>
      <c r="P10" s="270"/>
      <c r="Q10" s="270"/>
      <c r="R10" s="271"/>
      <c r="S10" s="271"/>
      <c r="T10" s="271"/>
      <c r="U10" s="271"/>
      <c r="V10" s="271"/>
      <c r="W10" s="271"/>
      <c r="X10" s="279"/>
      <c r="Y10" s="279"/>
      <c r="Z10" s="279"/>
      <c r="AA10" s="279"/>
      <c r="AB10" s="279"/>
      <c r="AC10" s="279"/>
      <c r="AD10" s="279"/>
      <c r="AE10" s="279"/>
      <c r="AF10" s="279"/>
      <c r="AG10" s="280"/>
      <c r="AI10" s="42" t="s">
        <v>217</v>
      </c>
      <c r="AJ10" s="43" t="s">
        <v>289</v>
      </c>
      <c r="AK10" s="43" t="s">
        <v>103</v>
      </c>
      <c r="AL10" s="44">
        <v>42064</v>
      </c>
    </row>
    <row r="11" spans="2:38" ht="20.100000000000001" customHeight="1">
      <c r="B11" s="244" t="s">
        <v>78</v>
      </c>
      <c r="C11" s="245"/>
      <c r="D11" s="245"/>
      <c r="E11" s="245"/>
      <c r="F11" s="245"/>
      <c r="G11" s="245"/>
      <c r="H11" s="270" t="str">
        <f>IF($AJ$10="","",VLOOKUP($AJ$10,사원정보,2,0))</f>
        <v>영업팀</v>
      </c>
      <c r="I11" s="270"/>
      <c r="J11" s="270"/>
      <c r="K11" s="270"/>
      <c r="L11" s="270"/>
      <c r="M11" s="270"/>
      <c r="N11" s="270"/>
      <c r="O11" s="270"/>
      <c r="P11" s="270"/>
      <c r="Q11" s="270"/>
      <c r="R11" s="271" t="s">
        <v>82</v>
      </c>
      <c r="S11" s="271"/>
      <c r="T11" s="271"/>
      <c r="U11" s="271"/>
      <c r="V11" s="271"/>
      <c r="W11" s="271"/>
      <c r="X11" s="270" t="str">
        <f>IF($AJ$10="","",VLOOKUP($AJ$10,사원정보,3,0))</f>
        <v>대리</v>
      </c>
      <c r="Y11" s="270"/>
      <c r="Z11" s="270"/>
      <c r="AA11" s="270"/>
      <c r="AB11" s="270"/>
      <c r="AC11" s="270"/>
      <c r="AD11" s="270"/>
      <c r="AE11" s="270"/>
      <c r="AF11" s="270"/>
      <c r="AG11" s="272"/>
    </row>
    <row r="12" spans="2:38" ht="20.100000000000001" customHeight="1">
      <c r="B12" s="244"/>
      <c r="C12" s="245"/>
      <c r="D12" s="245"/>
      <c r="E12" s="245"/>
      <c r="F12" s="245"/>
      <c r="G12" s="245"/>
      <c r="H12" s="270"/>
      <c r="I12" s="270"/>
      <c r="J12" s="270"/>
      <c r="K12" s="270"/>
      <c r="L12" s="270"/>
      <c r="M12" s="270"/>
      <c r="N12" s="270"/>
      <c r="O12" s="270"/>
      <c r="P12" s="270"/>
      <c r="Q12" s="270"/>
      <c r="R12" s="271"/>
      <c r="S12" s="271"/>
      <c r="T12" s="271"/>
      <c r="U12" s="271"/>
      <c r="V12" s="271"/>
      <c r="W12" s="271"/>
      <c r="X12" s="270"/>
      <c r="Y12" s="270"/>
      <c r="Z12" s="270"/>
      <c r="AA12" s="270"/>
      <c r="AB12" s="270"/>
      <c r="AC12" s="270"/>
      <c r="AD12" s="270"/>
      <c r="AE12" s="270"/>
      <c r="AF12" s="270"/>
      <c r="AG12" s="272"/>
    </row>
    <row r="13" spans="2:38" ht="20.100000000000001" customHeight="1">
      <c r="B13" s="244" t="s">
        <v>79</v>
      </c>
      <c r="C13" s="245"/>
      <c r="D13" s="245"/>
      <c r="E13" s="245"/>
      <c r="F13" s="245"/>
      <c r="G13" s="245"/>
      <c r="H13" s="256">
        <f>IF($AJ$10="","",VLOOKUP($AJ$10,사원정보,7,0))</f>
        <v>39814</v>
      </c>
      <c r="I13" s="257"/>
      <c r="J13" s="257"/>
      <c r="K13" s="257"/>
      <c r="L13" s="257"/>
      <c r="M13" s="257"/>
      <c r="N13" s="257"/>
      <c r="O13" s="257"/>
      <c r="P13" s="260" t="s">
        <v>83</v>
      </c>
      <c r="Q13" s="261"/>
      <c r="R13" s="264" t="str">
        <f ca="1">IFERROR("( "&amp;DATEDIF(H13,TODAY()+1,"y")&amp;"년 "&amp;DATEDIF(H13,TODAY()+1,"ym")&amp;"개월 "&amp;TODAY()-EDATE(H13,h_data!L3*12+h_data!L4)+1&amp;"일"&amp;" )","")</f>
        <v>( 17년 2개월 10일 )</v>
      </c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4"/>
      <c r="AG13" s="265"/>
    </row>
    <row r="14" spans="2:38" ht="20.100000000000001" customHeight="1">
      <c r="B14" s="244"/>
      <c r="C14" s="245"/>
      <c r="D14" s="245"/>
      <c r="E14" s="245"/>
      <c r="F14" s="245"/>
      <c r="G14" s="245"/>
      <c r="H14" s="258"/>
      <c r="I14" s="259"/>
      <c r="J14" s="259"/>
      <c r="K14" s="259"/>
      <c r="L14" s="259"/>
      <c r="M14" s="259"/>
      <c r="N14" s="259"/>
      <c r="O14" s="259"/>
      <c r="P14" s="262"/>
      <c r="Q14" s="263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4"/>
      <c r="AG14" s="265"/>
    </row>
    <row r="15" spans="2:38" ht="20.100000000000001" customHeight="1">
      <c r="B15" s="244"/>
      <c r="C15" s="245"/>
      <c r="D15" s="245"/>
      <c r="E15" s="245"/>
      <c r="F15" s="245"/>
      <c r="G15" s="245"/>
      <c r="H15" s="258" t="str">
        <f>IF($AJ$10="","",(IF(VLOOKUP($AJ$10,사원정보,8,0),VLOOKUP($AJ$10,사원정보,8,0),"현 재")))</f>
        <v>현 재</v>
      </c>
      <c r="I15" s="259"/>
      <c r="J15" s="259"/>
      <c r="K15" s="259"/>
      <c r="L15" s="259"/>
      <c r="M15" s="259"/>
      <c r="N15" s="259"/>
      <c r="O15" s="259"/>
      <c r="P15" s="262" t="s">
        <v>84</v>
      </c>
      <c r="Q15" s="263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264"/>
      <c r="AE15" s="264"/>
      <c r="AF15" s="264"/>
      <c r="AG15" s="265"/>
    </row>
    <row r="16" spans="2:38" ht="20.100000000000001" customHeight="1">
      <c r="B16" s="244"/>
      <c r="C16" s="245"/>
      <c r="D16" s="245"/>
      <c r="E16" s="245"/>
      <c r="F16" s="245"/>
      <c r="G16" s="245"/>
      <c r="H16" s="266"/>
      <c r="I16" s="267"/>
      <c r="J16" s="267"/>
      <c r="K16" s="267"/>
      <c r="L16" s="267"/>
      <c r="M16" s="267"/>
      <c r="N16" s="267"/>
      <c r="O16" s="267"/>
      <c r="P16" s="268"/>
      <c r="Q16" s="269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264"/>
      <c r="AE16" s="264"/>
      <c r="AF16" s="264"/>
      <c r="AG16" s="265"/>
    </row>
    <row r="17" spans="2:33" ht="20.100000000000001" customHeight="1">
      <c r="B17" s="244" t="s">
        <v>80</v>
      </c>
      <c r="C17" s="245"/>
      <c r="D17" s="245"/>
      <c r="E17" s="245"/>
      <c r="F17" s="245"/>
      <c r="G17" s="245"/>
      <c r="H17" s="248" t="str">
        <f>IF($AJ$10="","",VLOOKUP($AJ$10,사원정보,6,0))</f>
        <v>서울특별시 종로구 효자동</v>
      </c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248"/>
      <c r="Z17" s="248"/>
      <c r="AA17" s="248"/>
      <c r="AB17" s="248"/>
      <c r="AC17" s="248"/>
      <c r="AD17" s="248"/>
      <c r="AE17" s="248"/>
      <c r="AF17" s="248"/>
      <c r="AG17" s="249"/>
    </row>
    <row r="18" spans="2:33" ht="20.100000000000001" customHeight="1">
      <c r="B18" s="246"/>
      <c r="C18" s="247"/>
      <c r="D18" s="247"/>
      <c r="E18" s="247"/>
      <c r="F18" s="247"/>
      <c r="G18" s="247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  <c r="AG18" s="251"/>
    </row>
    <row r="19" spans="2:33" ht="20.100000000000001" customHeight="1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2:33" ht="20.100000000000001" customHeight="1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2:33" ht="20.100000000000001" customHeight="1">
      <c r="B21" s="242" t="str">
        <f>IF(B6="재직증명서","상기인이 "&amp;" 위와 같이 재직하고 있음을 증명합니다.",IF(AI10="경력증명서","상기인이 "&amp;" 위와 같이 당사에 근무하였음을 증명합니다.","상기인이 "&amp;" 위와 같이 당사를 퇴직하였음을 증명합니다."))</f>
        <v>상기인이  위와 같이 재직하고 있음을 증명합니다.</v>
      </c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C21" s="242"/>
      <c r="AD21" s="242"/>
      <c r="AE21" s="242"/>
      <c r="AF21" s="242"/>
      <c r="AG21" s="242"/>
    </row>
    <row r="22" spans="2:33" ht="20.100000000000001" customHeight="1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2:33" ht="20.100000000000001" customHeight="1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2:33" ht="20.100000000000001" customHeight="1">
      <c r="B24" s="252" t="s">
        <v>89</v>
      </c>
      <c r="C24" s="252"/>
      <c r="D24" s="252"/>
      <c r="E24" s="252"/>
      <c r="F24" s="254" t="str">
        <f>IF(AK10="","",AK10)</f>
        <v>은행제출용</v>
      </c>
      <c r="G24" s="254"/>
      <c r="H24" s="254"/>
      <c r="I24" s="254"/>
      <c r="J24" s="254"/>
      <c r="K24" s="254"/>
      <c r="L24" s="254"/>
      <c r="M24" s="254"/>
      <c r="N24" s="254"/>
      <c r="O24" s="254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2:33" ht="20.100000000000001" customHeight="1">
      <c r="B25" s="253"/>
      <c r="C25" s="253"/>
      <c r="D25" s="253"/>
      <c r="E25" s="253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R25" s="8"/>
      <c r="S25" s="8"/>
      <c r="T25" s="8"/>
      <c r="U25" s="8"/>
      <c r="V25" s="8"/>
      <c r="W25" s="8"/>
      <c r="X25" s="8"/>
      <c r="Y25" s="8"/>
      <c r="Z25" s="8"/>
    </row>
    <row r="26" spans="2:33" ht="20.100000000000001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2:33" ht="20.100000000000001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2:33" ht="20.100000000000001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2:33" ht="20.100000000000001" customHeight="1">
      <c r="B29" s="243">
        <f>IF(AL10="","",AL10)</f>
        <v>42064</v>
      </c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3"/>
      <c r="T29" s="243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</row>
    <row r="30" spans="2:33" ht="20.100000000000001" customHeight="1"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</row>
    <row r="31" spans="2:33" ht="20.100000000000001" customHeight="1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2:33" ht="20.100000000000001" customHeight="1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2:33" ht="20.100000000000001" customHeight="1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4" spans="2:33" ht="20.100000000000001" customHeight="1">
      <c r="B34" s="8"/>
      <c r="C34" s="8"/>
      <c r="D34" s="8"/>
      <c r="E34" s="8"/>
      <c r="F34" s="8"/>
      <c r="G34" s="8"/>
      <c r="H34" s="8"/>
      <c r="I34" s="239" t="s">
        <v>87</v>
      </c>
      <c r="J34" s="239"/>
      <c r="K34" s="239"/>
      <c r="L34" s="239"/>
      <c r="M34" s="240" t="str">
        <f>IF(회사정보!B8="","",회사정보!B8)</f>
        <v>(주)인비닷컴</v>
      </c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40"/>
      <c r="Z34" s="240"/>
      <c r="AA34" s="240"/>
      <c r="AB34" s="240"/>
      <c r="AD34" s="8"/>
      <c r="AE34" s="8"/>
      <c r="AF34" s="8"/>
      <c r="AG34" s="8"/>
    </row>
    <row r="35" spans="2:33" ht="20.100000000000001" customHeight="1">
      <c r="B35" s="8"/>
      <c r="C35" s="8"/>
      <c r="D35" s="8"/>
      <c r="E35" s="8"/>
      <c r="F35" s="8"/>
      <c r="G35" s="8"/>
      <c r="H35" s="8"/>
      <c r="I35" s="239" t="s">
        <v>216</v>
      </c>
      <c r="J35" s="239"/>
      <c r="K35" s="239"/>
      <c r="L35" s="239"/>
      <c r="M35" s="240" t="str">
        <f>IF(회사정보!E8="","",회사정보!E8)</f>
        <v>서울특별시 종로구 부암동</v>
      </c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40"/>
      <c r="Z35" s="240"/>
      <c r="AA35" s="240"/>
      <c r="AB35" s="240"/>
      <c r="AD35" s="8"/>
      <c r="AE35" s="8"/>
      <c r="AF35" s="8"/>
      <c r="AG35" s="8"/>
    </row>
    <row r="36" spans="2:33" ht="20.100000000000001" customHeight="1">
      <c r="B36" s="8"/>
      <c r="C36" s="8"/>
      <c r="D36" s="8"/>
      <c r="E36" s="8"/>
      <c r="F36" s="8"/>
      <c r="G36" s="8"/>
      <c r="H36" s="8"/>
      <c r="I36" s="239" t="s">
        <v>88</v>
      </c>
      <c r="J36" s="239"/>
      <c r="K36" s="239"/>
      <c r="L36" s="239"/>
      <c r="M36" s="241" t="str">
        <f>IF(회사정보!C8="","",회사정보!C8)</f>
        <v>김○○</v>
      </c>
      <c r="N36" s="241"/>
      <c r="O36" s="241"/>
      <c r="P36" s="241"/>
      <c r="Q36" s="241"/>
      <c r="R36" s="241"/>
      <c r="S36" s="242" t="s">
        <v>86</v>
      </c>
      <c r="T36" s="242"/>
      <c r="U36" s="8"/>
      <c r="V36" s="8"/>
      <c r="W36" s="8"/>
      <c r="X36" s="8"/>
      <c r="Y36" s="8"/>
      <c r="Z36" s="8"/>
      <c r="AA36" s="8"/>
      <c r="AB36" s="8"/>
      <c r="AD36" s="8"/>
      <c r="AE36" s="8"/>
      <c r="AF36" s="8"/>
      <c r="AG36" s="8"/>
    </row>
  </sheetData>
  <sheetProtection sheet="1" objects="1" scenarios="1" selectLockedCells="1"/>
  <mergeCells count="28">
    <mergeCell ref="B11:G12"/>
    <mergeCell ref="H11:Q12"/>
    <mergeCell ref="R11:W12"/>
    <mergeCell ref="X11:AG12"/>
    <mergeCell ref="B6:AG8"/>
    <mergeCell ref="B9:G10"/>
    <mergeCell ref="H9:Q10"/>
    <mergeCell ref="R9:W10"/>
    <mergeCell ref="X9:AG10"/>
    <mergeCell ref="B13:G16"/>
    <mergeCell ref="H13:O14"/>
    <mergeCell ref="P13:Q14"/>
    <mergeCell ref="R13:AG16"/>
    <mergeCell ref="H15:O16"/>
    <mergeCell ref="P15:Q16"/>
    <mergeCell ref="B29:AG30"/>
    <mergeCell ref="B17:G18"/>
    <mergeCell ref="H17:AG18"/>
    <mergeCell ref="B21:AG21"/>
    <mergeCell ref="B24:E25"/>
    <mergeCell ref="F24:O25"/>
    <mergeCell ref="I34:L34"/>
    <mergeCell ref="M34:AB34"/>
    <mergeCell ref="I35:L35"/>
    <mergeCell ref="M35:AB35"/>
    <mergeCell ref="I36:L36"/>
    <mergeCell ref="M36:R36"/>
    <mergeCell ref="S36:T36"/>
  </mergeCells>
  <phoneticPr fontId="1" type="noConversion"/>
  <dataValidations count="3">
    <dataValidation type="list" allowBlank="1" showInputMessage="1" showErrorMessage="1" sqref="AJ10" xr:uid="{00000000-0002-0000-0C00-000000000000}">
      <formula1>성명</formula1>
    </dataValidation>
    <dataValidation type="list" allowBlank="1" showInputMessage="1" showErrorMessage="1" sqref="AI10" xr:uid="{00000000-0002-0000-0C00-000001000000}">
      <formula1>"재직증명서,경력증명서,퇴직증명서"</formula1>
    </dataValidation>
    <dataValidation type="date" allowBlank="1" showInputMessage="1" showErrorMessage="1" errorTitle="날짜형식입력" error="&quot;2015-1-1&quot;과 같이 날짜형식으로 입력해주세요." sqref="AL10" xr:uid="{00000000-0002-0000-0C00-000002000000}">
      <formula1>36892</formula1>
      <formula2>219148</formula2>
    </dataValidation>
  </dataValidations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0" tint="-4.9989318521683403E-2"/>
  </sheetPr>
  <dimension ref="B6:H38"/>
  <sheetViews>
    <sheetView showGridLines="0" showRowColHeaders="0" workbookViewId="0">
      <selection activeCell="E14" sqref="E14"/>
    </sheetView>
  </sheetViews>
  <sheetFormatPr defaultColWidth="2.33203125" defaultRowHeight="20.100000000000001" customHeight="1"/>
  <cols>
    <col min="1" max="1" width="2.33203125" style="1"/>
    <col min="2" max="2" width="17.77734375" style="1" bestFit="1" customWidth="1"/>
    <col min="3" max="3" width="27.109375" style="1" bestFit="1" customWidth="1"/>
    <col min="4" max="9" width="12.77734375" style="1" customWidth="1"/>
    <col min="10" max="16384" width="2.33203125" style="1"/>
  </cols>
  <sheetData>
    <row r="6" spans="2:8" ht="20.100000000000001" customHeight="1">
      <c r="B6" s="45" t="s">
        <v>218</v>
      </c>
    </row>
    <row r="7" spans="2:8" ht="20.100000000000001" customHeight="1">
      <c r="B7" s="78" t="s">
        <v>291</v>
      </c>
    </row>
    <row r="8" spans="2:8" ht="20.100000000000001" customHeight="1">
      <c r="B8" s="79"/>
      <c r="C8" s="80" t="s">
        <v>219</v>
      </c>
      <c r="D8" s="80" t="s">
        <v>220</v>
      </c>
      <c r="E8" s="90" t="s">
        <v>221</v>
      </c>
      <c r="F8" s="79" t="s">
        <v>222</v>
      </c>
      <c r="G8" s="81" t="s">
        <v>223</v>
      </c>
    </row>
    <row r="9" spans="2:8" ht="20.100000000000001" customHeight="1">
      <c r="B9" s="82" t="s">
        <v>224</v>
      </c>
      <c r="C9" s="83">
        <v>9.1499999999999998E-2</v>
      </c>
      <c r="D9" s="83">
        <v>4.4999999999999998E-2</v>
      </c>
      <c r="E9" s="91">
        <v>4.4999999999999998E-2</v>
      </c>
      <c r="F9" s="85">
        <v>400000</v>
      </c>
      <c r="G9" s="86">
        <v>6370000</v>
      </c>
    </row>
    <row r="10" spans="2:8" ht="20.100000000000001" customHeight="1">
      <c r="B10" s="281" t="s">
        <v>225</v>
      </c>
      <c r="C10" s="281"/>
    </row>
    <row r="12" spans="2:8" ht="20.100000000000001" customHeight="1">
      <c r="B12" s="78" t="s">
        <v>292</v>
      </c>
    </row>
    <row r="13" spans="2:8" ht="20.100000000000001" customHeight="1">
      <c r="B13" s="282" t="s">
        <v>226</v>
      </c>
      <c r="C13" s="283"/>
      <c r="D13" s="80" t="s">
        <v>227</v>
      </c>
      <c r="E13" s="80" t="s">
        <v>220</v>
      </c>
      <c r="F13" s="90" t="s">
        <v>221</v>
      </c>
      <c r="G13" s="79" t="s">
        <v>222</v>
      </c>
      <c r="H13" s="81" t="s">
        <v>261</v>
      </c>
    </row>
    <row r="14" spans="2:8" ht="20.100000000000001" customHeight="1">
      <c r="B14" s="82" t="s">
        <v>228</v>
      </c>
      <c r="C14" s="83" t="s">
        <v>229</v>
      </c>
      <c r="D14" s="83">
        <v>7.1900000000000006E-2</v>
      </c>
      <c r="E14" s="131">
        <f>D14/2</f>
        <v>3.5950000000000003E-2</v>
      </c>
      <c r="F14" s="132">
        <f>D14/2</f>
        <v>3.5950000000000003E-2</v>
      </c>
      <c r="G14" s="85">
        <v>280000</v>
      </c>
      <c r="H14" s="86">
        <v>78100000</v>
      </c>
    </row>
    <row r="15" spans="2:8" ht="20.100000000000001" customHeight="1">
      <c r="B15" s="82" t="s">
        <v>230</v>
      </c>
      <c r="C15" s="87" t="s">
        <v>228</v>
      </c>
      <c r="D15" s="83">
        <v>0.13139999999999999</v>
      </c>
      <c r="E15" s="87" t="s">
        <v>231</v>
      </c>
      <c r="F15" s="94" t="s">
        <v>232</v>
      </c>
      <c r="G15" s="93"/>
      <c r="H15" s="92"/>
    </row>
    <row r="16" spans="2:8" ht="20.100000000000001" customHeight="1">
      <c r="B16" s="281" t="s">
        <v>225</v>
      </c>
      <c r="C16" s="281"/>
    </row>
    <row r="18" spans="2:5" ht="20.100000000000001" customHeight="1">
      <c r="B18" s="78" t="s">
        <v>264</v>
      </c>
    </row>
    <row r="19" spans="2:5" ht="20.100000000000001" customHeight="1">
      <c r="B19" s="79" t="s">
        <v>94</v>
      </c>
      <c r="C19" s="80"/>
      <c r="D19" s="80" t="s">
        <v>233</v>
      </c>
      <c r="E19" s="81" t="s">
        <v>221</v>
      </c>
    </row>
    <row r="20" spans="2:5" ht="20.100000000000001" customHeight="1">
      <c r="B20" s="284" t="s">
        <v>265</v>
      </c>
      <c r="C20" s="285"/>
      <c r="D20" s="83">
        <v>8.9999999999999993E-3</v>
      </c>
      <c r="E20" s="83">
        <v>8.9999999999999993E-3</v>
      </c>
    </row>
    <row r="21" spans="2:5" ht="20.100000000000001" customHeight="1">
      <c r="B21" s="286" t="s">
        <v>234</v>
      </c>
      <c r="C21" s="105" t="s">
        <v>235</v>
      </c>
      <c r="D21" s="87" t="s">
        <v>236</v>
      </c>
      <c r="E21" s="84">
        <v>2.5000000000000001E-3</v>
      </c>
    </row>
    <row r="22" spans="2:5" ht="20.100000000000001" customHeight="1">
      <c r="B22" s="287"/>
      <c r="C22" s="105" t="s">
        <v>237</v>
      </c>
      <c r="D22" s="87" t="s">
        <v>236</v>
      </c>
      <c r="E22" s="84">
        <v>4.4999999999999997E-3</v>
      </c>
    </row>
    <row r="23" spans="2:5" ht="20.100000000000001" customHeight="1">
      <c r="B23" s="287"/>
      <c r="C23" s="105" t="s">
        <v>238</v>
      </c>
      <c r="D23" s="87" t="s">
        <v>236</v>
      </c>
      <c r="E23" s="84">
        <v>6.4999999999999997E-3</v>
      </c>
    </row>
    <row r="24" spans="2:5" ht="20.100000000000001" customHeight="1">
      <c r="B24" s="288"/>
      <c r="C24" s="105" t="s">
        <v>239</v>
      </c>
      <c r="D24" s="87" t="s">
        <v>236</v>
      </c>
      <c r="E24" s="84">
        <v>8.5000000000000006E-3</v>
      </c>
    </row>
    <row r="25" spans="2:5" ht="20.100000000000001" customHeight="1">
      <c r="B25" s="281" t="s">
        <v>225</v>
      </c>
      <c r="C25" s="281"/>
    </row>
    <row r="27" spans="2:5" ht="20.100000000000001" customHeight="1">
      <c r="B27" s="78" t="s">
        <v>294</v>
      </c>
    </row>
    <row r="28" spans="2:5" ht="20.100000000000001" customHeight="1">
      <c r="B28" s="1" t="s">
        <v>295</v>
      </c>
    </row>
    <row r="29" spans="2:5" ht="20.100000000000001" customHeight="1">
      <c r="B29" s="88" t="s">
        <v>240</v>
      </c>
    </row>
    <row r="30" spans="2:5" ht="20.100000000000001" customHeight="1">
      <c r="B30" s="89" t="s">
        <v>241</v>
      </c>
    </row>
    <row r="31" spans="2:5" ht="20.100000000000001" customHeight="1">
      <c r="B31" s="89" t="s">
        <v>276</v>
      </c>
    </row>
    <row r="32" spans="2:5" ht="20.100000000000001" customHeight="1">
      <c r="B32" s="89" t="s">
        <v>277</v>
      </c>
    </row>
    <row r="33" spans="2:2" ht="20.100000000000001" customHeight="1">
      <c r="B33" s="88" t="s">
        <v>285</v>
      </c>
    </row>
    <row r="34" spans="2:2" ht="20.100000000000001" customHeight="1">
      <c r="B34" s="89" t="s">
        <v>296</v>
      </c>
    </row>
    <row r="35" spans="2:2" ht="20.100000000000001" customHeight="1">
      <c r="B35" s="89" t="s">
        <v>297</v>
      </c>
    </row>
    <row r="36" spans="2:2" ht="20.100000000000001" customHeight="1">
      <c r="B36" s="89" t="s">
        <v>298</v>
      </c>
    </row>
    <row r="37" spans="2:2" ht="20.100000000000001" customHeight="1">
      <c r="B37" s="89" t="s">
        <v>286</v>
      </c>
    </row>
    <row r="38" spans="2:2" ht="20.100000000000001" customHeight="1">
      <c r="B38" s="89" t="s">
        <v>299</v>
      </c>
    </row>
  </sheetData>
  <mergeCells count="6">
    <mergeCell ref="B10:C10"/>
    <mergeCell ref="B16:C16"/>
    <mergeCell ref="B25:C25"/>
    <mergeCell ref="B13:C13"/>
    <mergeCell ref="B20:C20"/>
    <mergeCell ref="B21:B24"/>
  </mergeCells>
  <phoneticPr fontId="1" type="noConversion"/>
  <hyperlinks>
    <hyperlink ref="B10" r:id="rId1" display="4대보험료 모의계산 바로가기 ▶" xr:uid="{00000000-0004-0000-0D00-000001000000}"/>
    <hyperlink ref="B16" r:id="rId2" display="4대보험료 모의계산 바로가기 ▶" xr:uid="{00000000-0004-0000-0D00-000002000000}"/>
    <hyperlink ref="B25" r:id="rId3" display="4대보험료 모의계산 바로가기 ▶" xr:uid="{00000000-0004-0000-0D00-000003000000}"/>
  </hyperlinks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landscape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">
    <tabColor theme="0" tint="-4.9989318521683403E-2"/>
  </sheetPr>
  <dimension ref="B6:S668"/>
  <sheetViews>
    <sheetView showGridLines="0" showRowColHeaders="0" workbookViewId="0">
      <pane ySplit="9" topLeftCell="A10" activePane="bottomLeft" state="frozen"/>
      <selection pane="bottomLeft" activeCell="A10" sqref="A10"/>
    </sheetView>
  </sheetViews>
  <sheetFormatPr defaultColWidth="2.33203125" defaultRowHeight="20.100000000000001" customHeight="1"/>
  <cols>
    <col min="1" max="1" width="2.33203125" style="1"/>
    <col min="2" max="3" width="10.77734375" style="1" customWidth="1"/>
    <col min="4" max="5" width="6.77734375" style="1" customWidth="1"/>
    <col min="6" max="14" width="7.44140625" style="1" bestFit="1" customWidth="1"/>
    <col min="15" max="16" width="2.33203125" style="1"/>
    <col min="17" max="19" width="8.33203125" style="1" customWidth="1"/>
    <col min="20" max="16384" width="2.33203125" style="1"/>
  </cols>
  <sheetData>
    <row r="6" spans="2:19" ht="20.100000000000001" customHeight="1">
      <c r="B6" s="4" t="s">
        <v>293</v>
      </c>
      <c r="Q6" s="1" t="s">
        <v>281</v>
      </c>
    </row>
    <row r="7" spans="2:19" ht="27">
      <c r="B7" s="295" t="s">
        <v>36</v>
      </c>
      <c r="C7" s="296"/>
      <c r="D7" s="296" t="s">
        <v>37</v>
      </c>
      <c r="E7" s="296"/>
      <c r="F7" s="296"/>
      <c r="G7" s="296"/>
      <c r="H7" s="296"/>
      <c r="I7" s="296"/>
      <c r="J7" s="296"/>
      <c r="K7" s="296"/>
      <c r="L7" s="296"/>
      <c r="M7" s="296"/>
      <c r="N7" s="297"/>
      <c r="Q7" s="133" t="s">
        <v>282</v>
      </c>
      <c r="R7" s="133" t="s">
        <v>283</v>
      </c>
      <c r="S7" s="134" t="s">
        <v>284</v>
      </c>
    </row>
    <row r="8" spans="2:19" ht="20.100000000000001" customHeight="1">
      <c r="B8" s="295" t="s">
        <v>38</v>
      </c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97"/>
      <c r="Q8" s="135">
        <v>1</v>
      </c>
      <c r="R8" s="136">
        <v>20830</v>
      </c>
      <c r="S8" s="136"/>
    </row>
    <row r="9" spans="2:19" ht="20.100000000000001" customHeight="1">
      <c r="B9" s="5" t="s">
        <v>39</v>
      </c>
      <c r="C9" s="6" t="s">
        <v>40</v>
      </c>
      <c r="D9" s="6">
        <v>1</v>
      </c>
      <c r="E9" s="6">
        <v>2</v>
      </c>
      <c r="F9" s="6">
        <v>3</v>
      </c>
      <c r="G9" s="6">
        <v>4</v>
      </c>
      <c r="H9" s="6">
        <v>5</v>
      </c>
      <c r="I9" s="6">
        <v>6</v>
      </c>
      <c r="J9" s="6">
        <v>7</v>
      </c>
      <c r="K9" s="6">
        <v>8</v>
      </c>
      <c r="L9" s="6">
        <v>9</v>
      </c>
      <c r="M9" s="6">
        <v>10</v>
      </c>
      <c r="N9" s="7">
        <v>11</v>
      </c>
      <c r="Q9" s="135">
        <v>2</v>
      </c>
      <c r="R9" s="136">
        <v>45830</v>
      </c>
      <c r="S9" s="136"/>
    </row>
    <row r="10" spans="2:19" ht="20.100000000000001" customHeight="1">
      <c r="B10" s="125">
        <v>770</v>
      </c>
      <c r="C10" s="126">
        <v>775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8">
        <v>0</v>
      </c>
      <c r="Q10" s="137">
        <v>3</v>
      </c>
      <c r="R10" s="136">
        <f>+R9</f>
        <v>45830</v>
      </c>
      <c r="S10" s="136">
        <v>33330</v>
      </c>
    </row>
    <row r="11" spans="2:19" ht="20.100000000000001" customHeight="1">
      <c r="B11" s="125">
        <v>775</v>
      </c>
      <c r="C11" s="126">
        <v>780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8">
        <v>0</v>
      </c>
    </row>
    <row r="12" spans="2:19" ht="20.100000000000001" customHeight="1">
      <c r="B12" s="125">
        <v>780</v>
      </c>
      <c r="C12" s="126">
        <v>785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8">
        <v>0</v>
      </c>
    </row>
    <row r="13" spans="2:19" ht="20.100000000000001" customHeight="1">
      <c r="B13" s="125">
        <v>785</v>
      </c>
      <c r="C13" s="126">
        <v>790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8">
        <v>0</v>
      </c>
    </row>
    <row r="14" spans="2:19" ht="20.100000000000001" customHeight="1">
      <c r="B14" s="125">
        <v>790</v>
      </c>
      <c r="C14" s="126">
        <v>795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8">
        <v>0</v>
      </c>
    </row>
    <row r="15" spans="2:19" ht="20.100000000000001" customHeight="1">
      <c r="B15" s="125">
        <v>795</v>
      </c>
      <c r="C15" s="126">
        <v>800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8">
        <v>0</v>
      </c>
    </row>
    <row r="16" spans="2:19" ht="20.100000000000001" customHeight="1">
      <c r="B16" s="125">
        <v>800</v>
      </c>
      <c r="C16" s="126">
        <v>805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8">
        <v>0</v>
      </c>
    </row>
    <row r="17" spans="2:14" ht="20.100000000000001" customHeight="1">
      <c r="B17" s="125">
        <v>805</v>
      </c>
      <c r="C17" s="126">
        <v>810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8">
        <v>0</v>
      </c>
    </row>
    <row r="18" spans="2:14" ht="20.100000000000001" customHeight="1">
      <c r="B18" s="125">
        <v>810</v>
      </c>
      <c r="C18" s="126">
        <v>815</v>
      </c>
      <c r="D18" s="127">
        <v>0</v>
      </c>
      <c r="E18" s="127">
        <v>0</v>
      </c>
      <c r="F18" s="127">
        <v>0</v>
      </c>
      <c r="G18" s="127">
        <v>0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8">
        <v>0</v>
      </c>
    </row>
    <row r="19" spans="2:14" ht="20.100000000000001" customHeight="1">
      <c r="B19" s="125">
        <v>815</v>
      </c>
      <c r="C19" s="126">
        <v>820</v>
      </c>
      <c r="D19" s="127">
        <v>0</v>
      </c>
      <c r="E19" s="127">
        <v>0</v>
      </c>
      <c r="F19" s="127">
        <v>0</v>
      </c>
      <c r="G19" s="127">
        <v>0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8">
        <v>0</v>
      </c>
    </row>
    <row r="20" spans="2:14" ht="20.100000000000001" customHeight="1">
      <c r="B20" s="125">
        <v>820</v>
      </c>
      <c r="C20" s="126">
        <v>825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8">
        <v>0</v>
      </c>
    </row>
    <row r="21" spans="2:14" ht="20.100000000000001" customHeight="1">
      <c r="B21" s="125">
        <v>825</v>
      </c>
      <c r="C21" s="126">
        <v>830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8">
        <v>0</v>
      </c>
    </row>
    <row r="22" spans="2:14" ht="20.100000000000001" customHeight="1">
      <c r="B22" s="125">
        <v>830</v>
      </c>
      <c r="C22" s="126">
        <v>835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8">
        <v>0</v>
      </c>
    </row>
    <row r="23" spans="2:14" ht="20.100000000000001" customHeight="1">
      <c r="B23" s="125">
        <v>835</v>
      </c>
      <c r="C23" s="126">
        <v>840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8">
        <v>0</v>
      </c>
    </row>
    <row r="24" spans="2:14" ht="20.100000000000001" customHeight="1">
      <c r="B24" s="125">
        <v>840</v>
      </c>
      <c r="C24" s="126">
        <v>845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8">
        <v>0</v>
      </c>
    </row>
    <row r="25" spans="2:14" ht="20.100000000000001" customHeight="1">
      <c r="B25" s="125">
        <v>845</v>
      </c>
      <c r="C25" s="126">
        <v>850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8">
        <v>0</v>
      </c>
    </row>
    <row r="26" spans="2:14" ht="20.100000000000001" customHeight="1">
      <c r="B26" s="125">
        <v>850</v>
      </c>
      <c r="C26" s="126">
        <v>855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8">
        <v>0</v>
      </c>
    </row>
    <row r="27" spans="2:14" ht="20.100000000000001" customHeight="1">
      <c r="B27" s="125">
        <v>855</v>
      </c>
      <c r="C27" s="126">
        <v>860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8">
        <v>0</v>
      </c>
    </row>
    <row r="28" spans="2:14" ht="20.100000000000001" customHeight="1">
      <c r="B28" s="125">
        <v>860</v>
      </c>
      <c r="C28" s="126">
        <v>865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8">
        <v>0</v>
      </c>
    </row>
    <row r="29" spans="2:14" ht="20.100000000000001" customHeight="1">
      <c r="B29" s="125">
        <v>865</v>
      </c>
      <c r="C29" s="126">
        <v>870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8">
        <v>0</v>
      </c>
    </row>
    <row r="30" spans="2:14" ht="20.100000000000001" customHeight="1">
      <c r="B30" s="125">
        <v>870</v>
      </c>
      <c r="C30" s="126">
        <v>875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8">
        <v>0</v>
      </c>
    </row>
    <row r="31" spans="2:14" ht="20.100000000000001" customHeight="1">
      <c r="B31" s="125">
        <v>875</v>
      </c>
      <c r="C31" s="126">
        <v>880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8">
        <v>0</v>
      </c>
    </row>
    <row r="32" spans="2:14" ht="20.100000000000001" customHeight="1">
      <c r="B32" s="125">
        <v>880</v>
      </c>
      <c r="C32" s="126">
        <v>885</v>
      </c>
      <c r="D32" s="127">
        <v>0</v>
      </c>
      <c r="E32" s="127">
        <v>0</v>
      </c>
      <c r="F32" s="127">
        <v>0</v>
      </c>
      <c r="G32" s="127">
        <v>0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8">
        <v>0</v>
      </c>
    </row>
    <row r="33" spans="2:14" ht="20.100000000000001" customHeight="1">
      <c r="B33" s="125">
        <v>885</v>
      </c>
      <c r="C33" s="126">
        <v>890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8">
        <v>0</v>
      </c>
    </row>
    <row r="34" spans="2:14" ht="20.100000000000001" customHeight="1">
      <c r="B34" s="125">
        <v>890</v>
      </c>
      <c r="C34" s="126">
        <v>895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8">
        <v>0</v>
      </c>
    </row>
    <row r="35" spans="2:14" ht="20.100000000000001" customHeight="1">
      <c r="B35" s="125">
        <v>895</v>
      </c>
      <c r="C35" s="126">
        <v>900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8">
        <v>0</v>
      </c>
    </row>
    <row r="36" spans="2:14" ht="20.100000000000001" customHeight="1">
      <c r="B36" s="125">
        <v>900</v>
      </c>
      <c r="C36" s="126">
        <v>905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8">
        <v>0</v>
      </c>
    </row>
    <row r="37" spans="2:14" ht="20.100000000000001" customHeight="1">
      <c r="B37" s="125">
        <v>905</v>
      </c>
      <c r="C37" s="126">
        <v>910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8">
        <v>0</v>
      </c>
    </row>
    <row r="38" spans="2:14" ht="20.100000000000001" customHeight="1">
      <c r="B38" s="125">
        <v>910</v>
      </c>
      <c r="C38" s="126">
        <v>915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8">
        <v>0</v>
      </c>
    </row>
    <row r="39" spans="2:14" ht="20.100000000000001" customHeight="1">
      <c r="B39" s="125">
        <v>915</v>
      </c>
      <c r="C39" s="126">
        <v>920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8">
        <v>0</v>
      </c>
    </row>
    <row r="40" spans="2:14" ht="20.100000000000001" customHeight="1">
      <c r="B40" s="125">
        <v>920</v>
      </c>
      <c r="C40" s="126">
        <v>925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8">
        <v>0</v>
      </c>
    </row>
    <row r="41" spans="2:14" ht="20.100000000000001" customHeight="1">
      <c r="B41" s="125">
        <v>925</v>
      </c>
      <c r="C41" s="126">
        <v>930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8">
        <v>0</v>
      </c>
    </row>
    <row r="42" spans="2:14" ht="20.100000000000001" customHeight="1">
      <c r="B42" s="125">
        <v>930</v>
      </c>
      <c r="C42" s="126">
        <v>935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8">
        <v>0</v>
      </c>
    </row>
    <row r="43" spans="2:14" ht="20.100000000000001" customHeight="1">
      <c r="B43" s="125">
        <v>935</v>
      </c>
      <c r="C43" s="126">
        <v>940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8">
        <v>0</v>
      </c>
    </row>
    <row r="44" spans="2:14" ht="20.100000000000001" customHeight="1">
      <c r="B44" s="125">
        <v>940</v>
      </c>
      <c r="C44" s="126">
        <v>945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8">
        <v>0</v>
      </c>
    </row>
    <row r="45" spans="2:14" ht="20.100000000000001" customHeight="1">
      <c r="B45" s="125">
        <v>945</v>
      </c>
      <c r="C45" s="126">
        <v>950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8">
        <v>0</v>
      </c>
    </row>
    <row r="46" spans="2:14" ht="20.100000000000001" customHeight="1">
      <c r="B46" s="125">
        <v>950</v>
      </c>
      <c r="C46" s="126">
        <v>955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8">
        <v>0</v>
      </c>
    </row>
    <row r="47" spans="2:14" ht="20.100000000000001" customHeight="1">
      <c r="B47" s="125">
        <v>955</v>
      </c>
      <c r="C47" s="126">
        <v>960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8">
        <v>0</v>
      </c>
    </row>
    <row r="48" spans="2:14" ht="20.100000000000001" customHeight="1">
      <c r="B48" s="125">
        <v>960</v>
      </c>
      <c r="C48" s="126">
        <v>965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8">
        <v>0</v>
      </c>
    </row>
    <row r="49" spans="2:14" ht="20.100000000000001" customHeight="1">
      <c r="B49" s="125">
        <v>965</v>
      </c>
      <c r="C49" s="126">
        <v>970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8">
        <v>0</v>
      </c>
    </row>
    <row r="50" spans="2:14" ht="20.100000000000001" customHeight="1">
      <c r="B50" s="125">
        <v>970</v>
      </c>
      <c r="C50" s="126">
        <v>975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8">
        <v>0</v>
      </c>
    </row>
    <row r="51" spans="2:14" ht="20.100000000000001" customHeight="1">
      <c r="B51" s="125">
        <v>975</v>
      </c>
      <c r="C51" s="126">
        <v>980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8">
        <v>0</v>
      </c>
    </row>
    <row r="52" spans="2:14" ht="20.100000000000001" customHeight="1">
      <c r="B52" s="125">
        <v>980</v>
      </c>
      <c r="C52" s="126">
        <v>985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8">
        <v>0</v>
      </c>
    </row>
    <row r="53" spans="2:14" ht="20.100000000000001" customHeight="1">
      <c r="B53" s="125">
        <v>985</v>
      </c>
      <c r="C53" s="126">
        <v>990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8">
        <v>0</v>
      </c>
    </row>
    <row r="54" spans="2:14" ht="20.100000000000001" customHeight="1">
      <c r="B54" s="125">
        <v>990</v>
      </c>
      <c r="C54" s="126">
        <v>995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8">
        <v>0</v>
      </c>
    </row>
    <row r="55" spans="2:14" ht="20.100000000000001" customHeight="1">
      <c r="B55" s="125">
        <v>995</v>
      </c>
      <c r="C55" s="126">
        <v>1000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8">
        <v>0</v>
      </c>
    </row>
    <row r="56" spans="2:14" ht="20.100000000000001" customHeight="1">
      <c r="B56" s="125">
        <v>1000</v>
      </c>
      <c r="C56" s="126">
        <v>1005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8">
        <v>0</v>
      </c>
    </row>
    <row r="57" spans="2:14" ht="20.100000000000001" customHeight="1">
      <c r="B57" s="125">
        <v>1005</v>
      </c>
      <c r="C57" s="126">
        <v>1010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8">
        <v>0</v>
      </c>
    </row>
    <row r="58" spans="2:14" ht="20.100000000000001" customHeight="1">
      <c r="B58" s="125">
        <v>1010</v>
      </c>
      <c r="C58" s="126">
        <v>1015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8">
        <v>0</v>
      </c>
    </row>
    <row r="59" spans="2:14" ht="20.100000000000001" customHeight="1">
      <c r="B59" s="125">
        <v>1015</v>
      </c>
      <c r="C59" s="126">
        <v>1020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8">
        <v>0</v>
      </c>
    </row>
    <row r="60" spans="2:14" ht="20.100000000000001" customHeight="1">
      <c r="B60" s="125">
        <v>1020</v>
      </c>
      <c r="C60" s="126">
        <v>1025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8">
        <v>0</v>
      </c>
    </row>
    <row r="61" spans="2:14" ht="20.100000000000001" customHeight="1">
      <c r="B61" s="125">
        <v>1025</v>
      </c>
      <c r="C61" s="126">
        <v>1030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8">
        <v>0</v>
      </c>
    </row>
    <row r="62" spans="2:14" ht="20.100000000000001" customHeight="1">
      <c r="B62" s="125">
        <v>1030</v>
      </c>
      <c r="C62" s="126">
        <v>1035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8">
        <v>0</v>
      </c>
    </row>
    <row r="63" spans="2:14" ht="20.100000000000001" customHeight="1">
      <c r="B63" s="125">
        <v>1035</v>
      </c>
      <c r="C63" s="126">
        <v>1040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8">
        <v>0</v>
      </c>
    </row>
    <row r="64" spans="2:14" ht="20.100000000000001" customHeight="1">
      <c r="B64" s="125">
        <v>1040</v>
      </c>
      <c r="C64" s="126">
        <v>1045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8">
        <v>0</v>
      </c>
    </row>
    <row r="65" spans="2:14" ht="20.100000000000001" customHeight="1">
      <c r="B65" s="125">
        <v>1045</v>
      </c>
      <c r="C65" s="126">
        <v>1050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8">
        <v>0</v>
      </c>
    </row>
    <row r="66" spans="2:14" ht="20.100000000000001" customHeight="1">
      <c r="B66" s="125">
        <v>1050</v>
      </c>
      <c r="C66" s="126">
        <v>1055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8">
        <v>0</v>
      </c>
    </row>
    <row r="67" spans="2:14" ht="20.100000000000001" customHeight="1">
      <c r="B67" s="125">
        <v>1055</v>
      </c>
      <c r="C67" s="126">
        <v>1060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8">
        <v>0</v>
      </c>
    </row>
    <row r="68" spans="2:14" ht="20.100000000000001" customHeight="1">
      <c r="B68" s="125">
        <v>1060</v>
      </c>
      <c r="C68" s="126">
        <v>1065</v>
      </c>
      <c r="D68" s="127">
        <v>1040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8">
        <v>0</v>
      </c>
    </row>
    <row r="69" spans="2:14" ht="20.100000000000001" customHeight="1">
      <c r="B69" s="125">
        <v>1065</v>
      </c>
      <c r="C69" s="126">
        <v>1070</v>
      </c>
      <c r="D69" s="127">
        <v>1110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8">
        <v>0</v>
      </c>
    </row>
    <row r="70" spans="2:14" ht="20.100000000000001" customHeight="1">
      <c r="B70" s="125">
        <v>1070</v>
      </c>
      <c r="C70" s="126">
        <v>1075</v>
      </c>
      <c r="D70" s="127">
        <v>1180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8">
        <v>0</v>
      </c>
    </row>
    <row r="71" spans="2:14" ht="20.100000000000001" customHeight="1">
      <c r="B71" s="125">
        <v>1075</v>
      </c>
      <c r="C71" s="126">
        <v>1080</v>
      </c>
      <c r="D71" s="127">
        <v>1250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8">
        <v>0</v>
      </c>
    </row>
    <row r="72" spans="2:14" ht="20.100000000000001" customHeight="1">
      <c r="B72" s="125">
        <v>1080</v>
      </c>
      <c r="C72" s="126">
        <v>1085</v>
      </c>
      <c r="D72" s="127">
        <v>1320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8">
        <v>0</v>
      </c>
    </row>
    <row r="73" spans="2:14" ht="20.100000000000001" customHeight="1">
      <c r="B73" s="125">
        <v>1085</v>
      </c>
      <c r="C73" s="126">
        <v>1090</v>
      </c>
      <c r="D73" s="127">
        <v>1390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8">
        <v>0</v>
      </c>
    </row>
    <row r="74" spans="2:14" ht="20.100000000000001" customHeight="1">
      <c r="B74" s="125">
        <v>1090</v>
      </c>
      <c r="C74" s="126">
        <v>1095</v>
      </c>
      <c r="D74" s="127">
        <v>1460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8">
        <v>0</v>
      </c>
    </row>
    <row r="75" spans="2:14" ht="20.100000000000001" customHeight="1">
      <c r="B75" s="125">
        <v>1095</v>
      </c>
      <c r="C75" s="126">
        <v>1100</v>
      </c>
      <c r="D75" s="127">
        <v>1530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8">
        <v>0</v>
      </c>
    </row>
    <row r="76" spans="2:14" ht="20.100000000000001" customHeight="1">
      <c r="B76" s="125">
        <v>1100</v>
      </c>
      <c r="C76" s="126">
        <v>1105</v>
      </c>
      <c r="D76" s="127">
        <v>1600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8">
        <v>0</v>
      </c>
    </row>
    <row r="77" spans="2:14" ht="20.100000000000001" customHeight="1">
      <c r="B77" s="125">
        <v>1105</v>
      </c>
      <c r="C77" s="126">
        <v>1110</v>
      </c>
      <c r="D77" s="127">
        <v>1670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8">
        <v>0</v>
      </c>
    </row>
    <row r="78" spans="2:14" ht="20.100000000000001" customHeight="1">
      <c r="B78" s="125">
        <v>1110</v>
      </c>
      <c r="C78" s="126">
        <v>1115</v>
      </c>
      <c r="D78" s="127">
        <v>1740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8">
        <v>0</v>
      </c>
    </row>
    <row r="79" spans="2:14" ht="20.100000000000001" customHeight="1">
      <c r="B79" s="125">
        <v>1115</v>
      </c>
      <c r="C79" s="126">
        <v>1120</v>
      </c>
      <c r="D79" s="127">
        <v>1810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8">
        <v>0</v>
      </c>
    </row>
    <row r="80" spans="2:14" ht="20.100000000000001" customHeight="1">
      <c r="B80" s="125">
        <v>1120</v>
      </c>
      <c r="C80" s="126">
        <v>1125</v>
      </c>
      <c r="D80" s="127">
        <v>1880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8">
        <v>0</v>
      </c>
    </row>
    <row r="81" spans="2:14" ht="20.100000000000001" customHeight="1">
      <c r="B81" s="125">
        <v>1125</v>
      </c>
      <c r="C81" s="126">
        <v>1130</v>
      </c>
      <c r="D81" s="127">
        <v>1950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8">
        <v>0</v>
      </c>
    </row>
    <row r="82" spans="2:14" ht="20.100000000000001" customHeight="1">
      <c r="B82" s="125">
        <v>1130</v>
      </c>
      <c r="C82" s="126">
        <v>1135</v>
      </c>
      <c r="D82" s="127">
        <v>2020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8">
        <v>0</v>
      </c>
    </row>
    <row r="83" spans="2:14" ht="20.100000000000001" customHeight="1">
      <c r="B83" s="125">
        <v>1135</v>
      </c>
      <c r="C83" s="126">
        <v>1140</v>
      </c>
      <c r="D83" s="127">
        <v>2090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8">
        <v>0</v>
      </c>
    </row>
    <row r="84" spans="2:14" ht="20.100000000000001" customHeight="1">
      <c r="B84" s="125">
        <v>1140</v>
      </c>
      <c r="C84" s="126">
        <v>1145</v>
      </c>
      <c r="D84" s="127">
        <v>2160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8">
        <v>0</v>
      </c>
    </row>
    <row r="85" spans="2:14" ht="20.100000000000001" customHeight="1">
      <c r="B85" s="125">
        <v>1145</v>
      </c>
      <c r="C85" s="126">
        <v>1150</v>
      </c>
      <c r="D85" s="127">
        <v>2230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8">
        <v>0</v>
      </c>
    </row>
    <row r="86" spans="2:14" ht="20.100000000000001" customHeight="1">
      <c r="B86" s="125">
        <v>1150</v>
      </c>
      <c r="C86" s="126">
        <v>1155</v>
      </c>
      <c r="D86" s="127">
        <v>2300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8">
        <v>0</v>
      </c>
    </row>
    <row r="87" spans="2:14" ht="20.100000000000001" customHeight="1">
      <c r="B87" s="125">
        <v>1155</v>
      </c>
      <c r="C87" s="126">
        <v>1160</v>
      </c>
      <c r="D87" s="127">
        <v>2370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8">
        <v>0</v>
      </c>
    </row>
    <row r="88" spans="2:14" ht="20.100000000000001" customHeight="1">
      <c r="B88" s="125">
        <v>1160</v>
      </c>
      <c r="C88" s="126">
        <v>1165</v>
      </c>
      <c r="D88" s="127">
        <v>2440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8">
        <v>0</v>
      </c>
    </row>
    <row r="89" spans="2:14" ht="20.100000000000001" customHeight="1">
      <c r="B89" s="125">
        <v>1165</v>
      </c>
      <c r="C89" s="126">
        <v>1170</v>
      </c>
      <c r="D89" s="127">
        <v>2500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8">
        <v>0</v>
      </c>
    </row>
    <row r="90" spans="2:14" ht="20.100000000000001" customHeight="1">
      <c r="B90" s="125">
        <v>1170</v>
      </c>
      <c r="C90" s="126">
        <v>1175</v>
      </c>
      <c r="D90" s="127">
        <v>2570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8">
        <v>0</v>
      </c>
    </row>
    <row r="91" spans="2:14" ht="20.100000000000001" customHeight="1">
      <c r="B91" s="125">
        <v>1175</v>
      </c>
      <c r="C91" s="126">
        <v>1180</v>
      </c>
      <c r="D91" s="127">
        <v>2640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8">
        <v>0</v>
      </c>
    </row>
    <row r="92" spans="2:14" ht="20.100000000000001" customHeight="1">
      <c r="B92" s="125">
        <v>1180</v>
      </c>
      <c r="C92" s="126">
        <v>1185</v>
      </c>
      <c r="D92" s="127">
        <v>2710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8">
        <v>0</v>
      </c>
    </row>
    <row r="93" spans="2:14" ht="20.100000000000001" customHeight="1">
      <c r="B93" s="125">
        <v>1185</v>
      </c>
      <c r="C93" s="126">
        <v>1190</v>
      </c>
      <c r="D93" s="127">
        <v>2780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8">
        <v>0</v>
      </c>
    </row>
    <row r="94" spans="2:14" ht="20.100000000000001" customHeight="1">
      <c r="B94" s="125">
        <v>1190</v>
      </c>
      <c r="C94" s="126">
        <v>1195</v>
      </c>
      <c r="D94" s="127">
        <v>2850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8">
        <v>0</v>
      </c>
    </row>
    <row r="95" spans="2:14" ht="20.100000000000001" customHeight="1">
      <c r="B95" s="125">
        <v>1195</v>
      </c>
      <c r="C95" s="126">
        <v>1200</v>
      </c>
      <c r="D95" s="127">
        <v>2920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8">
        <v>0</v>
      </c>
    </row>
    <row r="96" spans="2:14" ht="20.100000000000001" customHeight="1">
      <c r="B96" s="125">
        <v>1200</v>
      </c>
      <c r="C96" s="126">
        <v>1205</v>
      </c>
      <c r="D96" s="127">
        <v>2990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8">
        <v>0</v>
      </c>
    </row>
    <row r="97" spans="2:14" ht="20.100000000000001" customHeight="1">
      <c r="B97" s="125">
        <v>1205</v>
      </c>
      <c r="C97" s="126">
        <v>1210</v>
      </c>
      <c r="D97" s="127">
        <v>3060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8">
        <v>0</v>
      </c>
    </row>
    <row r="98" spans="2:14" ht="20.100000000000001" customHeight="1">
      <c r="B98" s="125">
        <v>1210</v>
      </c>
      <c r="C98" s="126">
        <v>1215</v>
      </c>
      <c r="D98" s="127">
        <v>3130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8">
        <v>0</v>
      </c>
    </row>
    <row r="99" spans="2:14" ht="20.100000000000001" customHeight="1">
      <c r="B99" s="125">
        <v>1215</v>
      </c>
      <c r="C99" s="126">
        <v>1220</v>
      </c>
      <c r="D99" s="127">
        <v>3200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8">
        <v>0</v>
      </c>
    </row>
    <row r="100" spans="2:14" ht="20.100000000000001" customHeight="1">
      <c r="B100" s="125">
        <v>1220</v>
      </c>
      <c r="C100" s="126">
        <v>1225</v>
      </c>
      <c r="D100" s="127">
        <v>3270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8">
        <v>0</v>
      </c>
    </row>
    <row r="101" spans="2:14" ht="20.100000000000001" customHeight="1">
      <c r="B101" s="125">
        <v>1225</v>
      </c>
      <c r="C101" s="126">
        <v>1230</v>
      </c>
      <c r="D101" s="127">
        <v>3340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8">
        <v>0</v>
      </c>
    </row>
    <row r="102" spans="2:14" ht="20.100000000000001" customHeight="1">
      <c r="B102" s="125">
        <v>1230</v>
      </c>
      <c r="C102" s="126">
        <v>1235</v>
      </c>
      <c r="D102" s="127">
        <v>3410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8">
        <v>0</v>
      </c>
    </row>
    <row r="103" spans="2:14" ht="20.100000000000001" customHeight="1">
      <c r="B103" s="125">
        <v>1235</v>
      </c>
      <c r="C103" s="126">
        <v>1240</v>
      </c>
      <c r="D103" s="127">
        <v>3480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8">
        <v>0</v>
      </c>
    </row>
    <row r="104" spans="2:14" ht="20.100000000000001" customHeight="1">
      <c r="B104" s="125">
        <v>1240</v>
      </c>
      <c r="C104" s="126">
        <v>1245</v>
      </c>
      <c r="D104" s="127">
        <v>3550</v>
      </c>
      <c r="E104" s="127">
        <v>0</v>
      </c>
      <c r="F104" s="127">
        <v>0</v>
      </c>
      <c r="G104" s="127">
        <v>0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8">
        <v>0</v>
      </c>
    </row>
    <row r="105" spans="2:14" ht="20.100000000000001" customHeight="1">
      <c r="B105" s="125">
        <v>1245</v>
      </c>
      <c r="C105" s="126">
        <v>1250</v>
      </c>
      <c r="D105" s="127">
        <v>3620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8">
        <v>0</v>
      </c>
    </row>
    <row r="106" spans="2:14" ht="20.100000000000001" customHeight="1">
      <c r="B106" s="125">
        <v>1250</v>
      </c>
      <c r="C106" s="126">
        <v>1255</v>
      </c>
      <c r="D106" s="127">
        <v>3700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8">
        <v>0</v>
      </c>
    </row>
    <row r="107" spans="2:14" ht="20.100000000000001" customHeight="1">
      <c r="B107" s="125">
        <v>1255</v>
      </c>
      <c r="C107" s="126">
        <v>1260</v>
      </c>
      <c r="D107" s="127">
        <v>3810</v>
      </c>
      <c r="E107" s="127">
        <v>0</v>
      </c>
      <c r="F107" s="127">
        <v>0</v>
      </c>
      <c r="G107" s="127">
        <v>0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8">
        <v>0</v>
      </c>
    </row>
    <row r="108" spans="2:14" ht="20.100000000000001" customHeight="1">
      <c r="B108" s="125">
        <v>1260</v>
      </c>
      <c r="C108" s="126">
        <v>1265</v>
      </c>
      <c r="D108" s="127">
        <v>3910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8">
        <v>0</v>
      </c>
    </row>
    <row r="109" spans="2:14" ht="20.100000000000001" customHeight="1">
      <c r="B109" s="125">
        <v>1265</v>
      </c>
      <c r="C109" s="126">
        <v>1270</v>
      </c>
      <c r="D109" s="127">
        <v>4010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8">
        <v>0</v>
      </c>
    </row>
    <row r="110" spans="2:14" ht="20.100000000000001" customHeight="1">
      <c r="B110" s="125">
        <v>1270</v>
      </c>
      <c r="C110" s="126">
        <v>1275</v>
      </c>
      <c r="D110" s="127">
        <v>4120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8">
        <v>0</v>
      </c>
    </row>
    <row r="111" spans="2:14" ht="20.100000000000001" customHeight="1">
      <c r="B111" s="125">
        <v>1275</v>
      </c>
      <c r="C111" s="126">
        <v>1280</v>
      </c>
      <c r="D111" s="127">
        <v>4220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8">
        <v>0</v>
      </c>
    </row>
    <row r="112" spans="2:14" ht="20.100000000000001" customHeight="1">
      <c r="B112" s="125">
        <v>1280</v>
      </c>
      <c r="C112" s="126">
        <v>1285</v>
      </c>
      <c r="D112" s="127">
        <v>4320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8">
        <v>0</v>
      </c>
    </row>
    <row r="113" spans="2:14" ht="20.100000000000001" customHeight="1">
      <c r="B113" s="125">
        <v>1285</v>
      </c>
      <c r="C113" s="126">
        <v>1290</v>
      </c>
      <c r="D113" s="127">
        <v>4430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8">
        <v>0</v>
      </c>
    </row>
    <row r="114" spans="2:14" ht="20.100000000000001" customHeight="1">
      <c r="B114" s="125">
        <v>1290</v>
      </c>
      <c r="C114" s="126">
        <v>1295</v>
      </c>
      <c r="D114" s="127">
        <v>4530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8">
        <v>0</v>
      </c>
    </row>
    <row r="115" spans="2:14" ht="20.100000000000001" customHeight="1">
      <c r="B115" s="125">
        <v>1295</v>
      </c>
      <c r="C115" s="126">
        <v>1300</v>
      </c>
      <c r="D115" s="127">
        <v>4630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8">
        <v>0</v>
      </c>
    </row>
    <row r="116" spans="2:14" ht="20.100000000000001" customHeight="1">
      <c r="B116" s="125">
        <v>1300</v>
      </c>
      <c r="C116" s="126">
        <v>1305</v>
      </c>
      <c r="D116" s="127">
        <v>4740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8">
        <v>0</v>
      </c>
    </row>
    <row r="117" spans="2:14" ht="20.100000000000001" customHeight="1">
      <c r="B117" s="125">
        <v>1305</v>
      </c>
      <c r="C117" s="126">
        <v>1310</v>
      </c>
      <c r="D117" s="127">
        <v>4840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8">
        <v>0</v>
      </c>
    </row>
    <row r="118" spans="2:14" ht="20.100000000000001" customHeight="1">
      <c r="B118" s="125">
        <v>1310</v>
      </c>
      <c r="C118" s="126">
        <v>1315</v>
      </c>
      <c r="D118" s="127">
        <v>4940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8">
        <v>0</v>
      </c>
    </row>
    <row r="119" spans="2:14" ht="20.100000000000001" customHeight="1">
      <c r="B119" s="125">
        <v>1315</v>
      </c>
      <c r="C119" s="126">
        <v>1320</v>
      </c>
      <c r="D119" s="127">
        <v>5050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8">
        <v>0</v>
      </c>
    </row>
    <row r="120" spans="2:14" ht="20.100000000000001" customHeight="1">
      <c r="B120" s="125">
        <v>1320</v>
      </c>
      <c r="C120" s="126">
        <v>1325</v>
      </c>
      <c r="D120" s="127">
        <v>5150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8">
        <v>0</v>
      </c>
    </row>
    <row r="121" spans="2:14" ht="20.100000000000001" customHeight="1">
      <c r="B121" s="125">
        <v>1325</v>
      </c>
      <c r="C121" s="126">
        <v>1330</v>
      </c>
      <c r="D121" s="127">
        <v>5250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8">
        <v>0</v>
      </c>
    </row>
    <row r="122" spans="2:14" ht="20.100000000000001" customHeight="1">
      <c r="B122" s="125">
        <v>1330</v>
      </c>
      <c r="C122" s="126">
        <v>1335</v>
      </c>
      <c r="D122" s="127">
        <v>5360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8">
        <v>0</v>
      </c>
    </row>
    <row r="123" spans="2:14" ht="20.100000000000001" customHeight="1">
      <c r="B123" s="125">
        <v>1335</v>
      </c>
      <c r="C123" s="126">
        <v>1340</v>
      </c>
      <c r="D123" s="127">
        <v>5460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8">
        <v>0</v>
      </c>
    </row>
    <row r="124" spans="2:14" ht="20.100000000000001" customHeight="1">
      <c r="B124" s="125">
        <v>1340</v>
      </c>
      <c r="C124" s="126">
        <v>1345</v>
      </c>
      <c r="D124" s="127">
        <v>5560</v>
      </c>
      <c r="E124" s="127">
        <v>1060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8">
        <v>0</v>
      </c>
    </row>
    <row r="125" spans="2:14" ht="20.100000000000001" customHeight="1">
      <c r="B125" s="125">
        <v>1345</v>
      </c>
      <c r="C125" s="126">
        <v>1350</v>
      </c>
      <c r="D125" s="127">
        <v>5670</v>
      </c>
      <c r="E125" s="127">
        <v>1170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8">
        <v>0</v>
      </c>
    </row>
    <row r="126" spans="2:14" ht="20.100000000000001" customHeight="1">
      <c r="B126" s="125">
        <v>1350</v>
      </c>
      <c r="C126" s="126">
        <v>1355</v>
      </c>
      <c r="D126" s="127">
        <v>5770</v>
      </c>
      <c r="E126" s="127">
        <v>1270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8">
        <v>0</v>
      </c>
    </row>
    <row r="127" spans="2:14" ht="20.100000000000001" customHeight="1">
      <c r="B127" s="125">
        <v>1355</v>
      </c>
      <c r="C127" s="126">
        <v>1360</v>
      </c>
      <c r="D127" s="127">
        <v>5870</v>
      </c>
      <c r="E127" s="127">
        <v>1370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8">
        <v>0</v>
      </c>
    </row>
    <row r="128" spans="2:14" ht="20.100000000000001" customHeight="1">
      <c r="B128" s="125">
        <v>1360</v>
      </c>
      <c r="C128" s="126">
        <v>1365</v>
      </c>
      <c r="D128" s="127">
        <v>5980</v>
      </c>
      <c r="E128" s="127">
        <v>1480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8">
        <v>0</v>
      </c>
    </row>
    <row r="129" spans="2:14" ht="20.100000000000001" customHeight="1">
      <c r="B129" s="125">
        <v>1365</v>
      </c>
      <c r="C129" s="126">
        <v>1370</v>
      </c>
      <c r="D129" s="127">
        <v>6080</v>
      </c>
      <c r="E129" s="127">
        <v>1580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8">
        <v>0</v>
      </c>
    </row>
    <row r="130" spans="2:14" ht="20.100000000000001" customHeight="1">
      <c r="B130" s="125">
        <v>1370</v>
      </c>
      <c r="C130" s="126">
        <v>1375</v>
      </c>
      <c r="D130" s="127">
        <v>6180</v>
      </c>
      <c r="E130" s="127">
        <v>1680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8">
        <v>0</v>
      </c>
    </row>
    <row r="131" spans="2:14" ht="20.100000000000001" customHeight="1">
      <c r="B131" s="125">
        <v>1375</v>
      </c>
      <c r="C131" s="126">
        <v>1380</v>
      </c>
      <c r="D131" s="127">
        <v>6290</v>
      </c>
      <c r="E131" s="127">
        <v>1790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8">
        <v>0</v>
      </c>
    </row>
    <row r="132" spans="2:14" ht="20.100000000000001" customHeight="1">
      <c r="B132" s="125">
        <v>1380</v>
      </c>
      <c r="C132" s="126">
        <v>1385</v>
      </c>
      <c r="D132" s="127">
        <v>6390</v>
      </c>
      <c r="E132" s="127">
        <v>1890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8">
        <v>0</v>
      </c>
    </row>
    <row r="133" spans="2:14" ht="20.100000000000001" customHeight="1">
      <c r="B133" s="125">
        <v>1385</v>
      </c>
      <c r="C133" s="126">
        <v>1390</v>
      </c>
      <c r="D133" s="127">
        <v>6490</v>
      </c>
      <c r="E133" s="127">
        <v>1990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8">
        <v>0</v>
      </c>
    </row>
    <row r="134" spans="2:14" ht="20.100000000000001" customHeight="1">
      <c r="B134" s="125">
        <v>1390</v>
      </c>
      <c r="C134" s="126">
        <v>1395</v>
      </c>
      <c r="D134" s="127">
        <v>6600</v>
      </c>
      <c r="E134" s="127">
        <v>2100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8">
        <v>0</v>
      </c>
    </row>
    <row r="135" spans="2:14" ht="20.100000000000001" customHeight="1">
      <c r="B135" s="125">
        <v>1395</v>
      </c>
      <c r="C135" s="126">
        <v>1400</v>
      </c>
      <c r="D135" s="127">
        <v>6700</v>
      </c>
      <c r="E135" s="127">
        <v>2200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8">
        <v>0</v>
      </c>
    </row>
    <row r="136" spans="2:14" ht="20.100000000000001" customHeight="1">
      <c r="B136" s="125">
        <v>1400</v>
      </c>
      <c r="C136" s="126">
        <v>1405</v>
      </c>
      <c r="D136" s="127">
        <v>6800</v>
      </c>
      <c r="E136" s="127">
        <v>2300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8">
        <v>0</v>
      </c>
    </row>
    <row r="137" spans="2:14" ht="20.100000000000001" customHeight="1">
      <c r="B137" s="125">
        <v>1405</v>
      </c>
      <c r="C137" s="126">
        <v>1410</v>
      </c>
      <c r="D137" s="127">
        <v>6910</v>
      </c>
      <c r="E137" s="127">
        <v>2410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8">
        <v>0</v>
      </c>
    </row>
    <row r="138" spans="2:14" ht="20.100000000000001" customHeight="1">
      <c r="B138" s="125">
        <v>1410</v>
      </c>
      <c r="C138" s="126">
        <v>1415</v>
      </c>
      <c r="D138" s="127">
        <v>7010</v>
      </c>
      <c r="E138" s="127">
        <v>2510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8">
        <v>0</v>
      </c>
    </row>
    <row r="139" spans="2:14" ht="20.100000000000001" customHeight="1">
      <c r="B139" s="125">
        <v>1415</v>
      </c>
      <c r="C139" s="126">
        <v>1420</v>
      </c>
      <c r="D139" s="127">
        <v>7110</v>
      </c>
      <c r="E139" s="127">
        <v>2610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8">
        <v>0</v>
      </c>
    </row>
    <row r="140" spans="2:14" ht="20.100000000000001" customHeight="1">
      <c r="B140" s="125">
        <v>1420</v>
      </c>
      <c r="C140" s="126">
        <v>1425</v>
      </c>
      <c r="D140" s="127">
        <v>7210</v>
      </c>
      <c r="E140" s="127">
        <v>2710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8">
        <v>0</v>
      </c>
    </row>
    <row r="141" spans="2:14" ht="20.100000000000001" customHeight="1">
      <c r="B141" s="125">
        <v>1425</v>
      </c>
      <c r="C141" s="126">
        <v>1430</v>
      </c>
      <c r="D141" s="127">
        <v>7320</v>
      </c>
      <c r="E141" s="127">
        <v>2820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8">
        <v>0</v>
      </c>
    </row>
    <row r="142" spans="2:14" ht="20.100000000000001" customHeight="1">
      <c r="B142" s="125">
        <v>1430</v>
      </c>
      <c r="C142" s="126">
        <v>1435</v>
      </c>
      <c r="D142" s="127">
        <v>7420</v>
      </c>
      <c r="E142" s="127">
        <v>2920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8">
        <v>0</v>
      </c>
    </row>
    <row r="143" spans="2:14" ht="20.100000000000001" customHeight="1">
      <c r="B143" s="125">
        <v>1435</v>
      </c>
      <c r="C143" s="126">
        <v>1440</v>
      </c>
      <c r="D143" s="127">
        <v>7520</v>
      </c>
      <c r="E143" s="127">
        <v>3020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8">
        <v>0</v>
      </c>
    </row>
    <row r="144" spans="2:14" ht="20.100000000000001" customHeight="1">
      <c r="B144" s="125">
        <v>1440</v>
      </c>
      <c r="C144" s="126">
        <v>1445</v>
      </c>
      <c r="D144" s="127">
        <v>7630</v>
      </c>
      <c r="E144" s="127">
        <v>3130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8">
        <v>0</v>
      </c>
    </row>
    <row r="145" spans="2:14" ht="20.100000000000001" customHeight="1">
      <c r="B145" s="125">
        <v>1445</v>
      </c>
      <c r="C145" s="126">
        <v>1450</v>
      </c>
      <c r="D145" s="127">
        <v>7730</v>
      </c>
      <c r="E145" s="127">
        <v>3230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8">
        <v>0</v>
      </c>
    </row>
    <row r="146" spans="2:14" ht="20.100000000000001" customHeight="1">
      <c r="B146" s="125">
        <v>1450</v>
      </c>
      <c r="C146" s="126">
        <v>1455</v>
      </c>
      <c r="D146" s="127">
        <v>7830</v>
      </c>
      <c r="E146" s="127">
        <v>3330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8">
        <v>0</v>
      </c>
    </row>
    <row r="147" spans="2:14" ht="20.100000000000001" customHeight="1">
      <c r="B147" s="125">
        <v>1455</v>
      </c>
      <c r="C147" s="126">
        <v>1460</v>
      </c>
      <c r="D147" s="127">
        <v>7940</v>
      </c>
      <c r="E147" s="127">
        <v>3440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8">
        <v>0</v>
      </c>
    </row>
    <row r="148" spans="2:14" ht="20.100000000000001" customHeight="1">
      <c r="B148" s="125">
        <v>1460</v>
      </c>
      <c r="C148" s="126">
        <v>1465</v>
      </c>
      <c r="D148" s="127">
        <v>8040</v>
      </c>
      <c r="E148" s="127">
        <v>3540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8">
        <v>0</v>
      </c>
    </row>
    <row r="149" spans="2:14" ht="20.100000000000001" customHeight="1">
      <c r="B149" s="125">
        <v>1465</v>
      </c>
      <c r="C149" s="126">
        <v>1470</v>
      </c>
      <c r="D149" s="127">
        <v>8140</v>
      </c>
      <c r="E149" s="127">
        <v>3640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8">
        <v>0</v>
      </c>
    </row>
    <row r="150" spans="2:14" ht="20.100000000000001" customHeight="1">
      <c r="B150" s="125">
        <v>1470</v>
      </c>
      <c r="C150" s="126">
        <v>1475</v>
      </c>
      <c r="D150" s="127">
        <v>8250</v>
      </c>
      <c r="E150" s="127">
        <v>3750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8">
        <v>0</v>
      </c>
    </row>
    <row r="151" spans="2:14" ht="20.100000000000001" customHeight="1">
      <c r="B151" s="125">
        <v>1475</v>
      </c>
      <c r="C151" s="126">
        <v>1480</v>
      </c>
      <c r="D151" s="127">
        <v>8350</v>
      </c>
      <c r="E151" s="127">
        <v>3850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8">
        <v>0</v>
      </c>
    </row>
    <row r="152" spans="2:14" ht="20.100000000000001" customHeight="1">
      <c r="B152" s="125">
        <v>1480</v>
      </c>
      <c r="C152" s="126">
        <v>1485</v>
      </c>
      <c r="D152" s="127">
        <v>8450</v>
      </c>
      <c r="E152" s="127">
        <v>3950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8">
        <v>0</v>
      </c>
    </row>
    <row r="153" spans="2:14" ht="20.100000000000001" customHeight="1">
      <c r="B153" s="125">
        <v>1485</v>
      </c>
      <c r="C153" s="126">
        <v>1490</v>
      </c>
      <c r="D153" s="127">
        <v>8560</v>
      </c>
      <c r="E153" s="127">
        <v>4060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8">
        <v>0</v>
      </c>
    </row>
    <row r="154" spans="2:14" ht="20.100000000000001" customHeight="1">
      <c r="B154" s="125">
        <v>1490</v>
      </c>
      <c r="C154" s="126">
        <v>1495</v>
      </c>
      <c r="D154" s="127">
        <v>8660</v>
      </c>
      <c r="E154" s="127">
        <v>4160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8">
        <v>0</v>
      </c>
    </row>
    <row r="155" spans="2:14" ht="20.100000000000001" customHeight="1">
      <c r="B155" s="125">
        <v>1495</v>
      </c>
      <c r="C155" s="126">
        <v>1500</v>
      </c>
      <c r="D155" s="127">
        <v>8760</v>
      </c>
      <c r="E155" s="127">
        <v>4260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8">
        <v>0</v>
      </c>
    </row>
    <row r="156" spans="2:14" ht="20.100000000000001" customHeight="1">
      <c r="B156" s="125">
        <v>1500</v>
      </c>
      <c r="C156" s="126">
        <v>1510</v>
      </c>
      <c r="D156" s="127">
        <v>8920</v>
      </c>
      <c r="E156" s="127">
        <v>4420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8">
        <v>0</v>
      </c>
    </row>
    <row r="157" spans="2:14" ht="20.100000000000001" customHeight="1">
      <c r="B157" s="125">
        <v>1510</v>
      </c>
      <c r="C157" s="126">
        <v>1520</v>
      </c>
      <c r="D157" s="127">
        <v>9120</v>
      </c>
      <c r="E157" s="127">
        <v>4620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8">
        <v>0</v>
      </c>
    </row>
    <row r="158" spans="2:14" ht="20.100000000000001" customHeight="1">
      <c r="B158" s="125">
        <v>1520</v>
      </c>
      <c r="C158" s="126">
        <v>1530</v>
      </c>
      <c r="D158" s="127">
        <v>9330</v>
      </c>
      <c r="E158" s="127">
        <v>4830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8">
        <v>0</v>
      </c>
    </row>
    <row r="159" spans="2:14" ht="20.100000000000001" customHeight="1">
      <c r="B159" s="125">
        <v>1530</v>
      </c>
      <c r="C159" s="126">
        <v>1540</v>
      </c>
      <c r="D159" s="127">
        <v>9540</v>
      </c>
      <c r="E159" s="127">
        <v>5040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8">
        <v>0</v>
      </c>
    </row>
    <row r="160" spans="2:14" ht="20.100000000000001" customHeight="1">
      <c r="B160" s="125">
        <v>1540</v>
      </c>
      <c r="C160" s="126">
        <v>1550</v>
      </c>
      <c r="D160" s="127">
        <v>9740</v>
      </c>
      <c r="E160" s="127">
        <v>5240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8">
        <v>0</v>
      </c>
    </row>
    <row r="161" spans="2:14" ht="20.100000000000001" customHeight="1">
      <c r="B161" s="125">
        <v>1550</v>
      </c>
      <c r="C161" s="126">
        <v>1560</v>
      </c>
      <c r="D161" s="127">
        <v>9950</v>
      </c>
      <c r="E161" s="127">
        <v>5450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8">
        <v>0</v>
      </c>
    </row>
    <row r="162" spans="2:14" ht="20.100000000000001" customHeight="1">
      <c r="B162" s="125">
        <v>1560</v>
      </c>
      <c r="C162" s="126">
        <v>1570</v>
      </c>
      <c r="D162" s="127">
        <v>10160</v>
      </c>
      <c r="E162" s="127">
        <v>5660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8">
        <v>0</v>
      </c>
    </row>
    <row r="163" spans="2:14" ht="20.100000000000001" customHeight="1">
      <c r="B163" s="125">
        <v>1570</v>
      </c>
      <c r="C163" s="126">
        <v>1580</v>
      </c>
      <c r="D163" s="127">
        <v>10360</v>
      </c>
      <c r="E163" s="127">
        <v>5860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8">
        <v>0</v>
      </c>
    </row>
    <row r="164" spans="2:14" ht="20.100000000000001" customHeight="1">
      <c r="B164" s="125">
        <v>1580</v>
      </c>
      <c r="C164" s="126">
        <v>1590</v>
      </c>
      <c r="D164" s="127">
        <v>10570</v>
      </c>
      <c r="E164" s="127">
        <v>6070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8">
        <v>0</v>
      </c>
    </row>
    <row r="165" spans="2:14" ht="20.100000000000001" customHeight="1">
      <c r="B165" s="125">
        <v>1590</v>
      </c>
      <c r="C165" s="126">
        <v>1600</v>
      </c>
      <c r="D165" s="127">
        <v>10780</v>
      </c>
      <c r="E165" s="127">
        <v>6280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8">
        <v>0</v>
      </c>
    </row>
    <row r="166" spans="2:14" ht="20.100000000000001" customHeight="1">
      <c r="B166" s="125">
        <v>1600</v>
      </c>
      <c r="C166" s="126">
        <v>1610</v>
      </c>
      <c r="D166" s="127">
        <v>10980</v>
      </c>
      <c r="E166" s="127">
        <v>6480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8">
        <v>0</v>
      </c>
    </row>
    <row r="167" spans="2:14" ht="20.100000000000001" customHeight="1">
      <c r="B167" s="125">
        <v>1610</v>
      </c>
      <c r="C167" s="126">
        <v>1620</v>
      </c>
      <c r="D167" s="127">
        <v>11190</v>
      </c>
      <c r="E167" s="127">
        <v>6690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8">
        <v>0</v>
      </c>
    </row>
    <row r="168" spans="2:14" ht="20.100000000000001" customHeight="1">
      <c r="B168" s="125">
        <v>1620</v>
      </c>
      <c r="C168" s="126">
        <v>1630</v>
      </c>
      <c r="D168" s="127">
        <v>11400</v>
      </c>
      <c r="E168" s="127">
        <v>6900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8">
        <v>0</v>
      </c>
    </row>
    <row r="169" spans="2:14" ht="20.100000000000001" customHeight="1">
      <c r="B169" s="125">
        <v>1630</v>
      </c>
      <c r="C169" s="126">
        <v>1640</v>
      </c>
      <c r="D169" s="127">
        <v>11600</v>
      </c>
      <c r="E169" s="127">
        <v>7100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8">
        <v>0</v>
      </c>
    </row>
    <row r="170" spans="2:14" ht="20.100000000000001" customHeight="1">
      <c r="B170" s="125">
        <v>1640</v>
      </c>
      <c r="C170" s="126">
        <v>1650</v>
      </c>
      <c r="D170" s="127">
        <v>11810</v>
      </c>
      <c r="E170" s="127">
        <v>7310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8">
        <v>0</v>
      </c>
    </row>
    <row r="171" spans="2:14" ht="20.100000000000001" customHeight="1">
      <c r="B171" s="125">
        <v>1650</v>
      </c>
      <c r="C171" s="126">
        <v>1660</v>
      </c>
      <c r="D171" s="127">
        <v>12020</v>
      </c>
      <c r="E171" s="127">
        <v>7520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8">
        <v>0</v>
      </c>
    </row>
    <row r="172" spans="2:14" ht="20.100000000000001" customHeight="1">
      <c r="B172" s="125">
        <v>1660</v>
      </c>
      <c r="C172" s="126">
        <v>1670</v>
      </c>
      <c r="D172" s="127">
        <v>12220</v>
      </c>
      <c r="E172" s="127">
        <v>7720</v>
      </c>
      <c r="F172" s="127">
        <v>0</v>
      </c>
      <c r="G172" s="127">
        <v>0</v>
      </c>
      <c r="H172" s="127">
        <v>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8">
        <v>0</v>
      </c>
    </row>
    <row r="173" spans="2:14" ht="20.100000000000001" customHeight="1">
      <c r="B173" s="125">
        <v>1670</v>
      </c>
      <c r="C173" s="126">
        <v>1680</v>
      </c>
      <c r="D173" s="127">
        <v>12430</v>
      </c>
      <c r="E173" s="127">
        <v>7930</v>
      </c>
      <c r="F173" s="127">
        <v>0</v>
      </c>
      <c r="G173" s="127">
        <v>0</v>
      </c>
      <c r="H173" s="127">
        <v>0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8">
        <v>0</v>
      </c>
    </row>
    <row r="174" spans="2:14" ht="20.100000000000001" customHeight="1">
      <c r="B174" s="125">
        <v>1680</v>
      </c>
      <c r="C174" s="126">
        <v>1690</v>
      </c>
      <c r="D174" s="127">
        <v>12640</v>
      </c>
      <c r="E174" s="127">
        <v>8140</v>
      </c>
      <c r="F174" s="127">
        <v>0</v>
      </c>
      <c r="G174" s="127">
        <v>0</v>
      </c>
      <c r="H174" s="127">
        <v>0</v>
      </c>
      <c r="I174" s="127">
        <v>0</v>
      </c>
      <c r="J174" s="127">
        <v>0</v>
      </c>
      <c r="K174" s="127">
        <v>0</v>
      </c>
      <c r="L174" s="127">
        <v>0</v>
      </c>
      <c r="M174" s="127">
        <v>0</v>
      </c>
      <c r="N174" s="128">
        <v>0</v>
      </c>
    </row>
    <row r="175" spans="2:14" ht="20.100000000000001" customHeight="1">
      <c r="B175" s="125">
        <v>1690</v>
      </c>
      <c r="C175" s="126">
        <v>1700</v>
      </c>
      <c r="D175" s="127">
        <v>12840</v>
      </c>
      <c r="E175" s="127">
        <v>8340</v>
      </c>
      <c r="F175" s="127">
        <v>0</v>
      </c>
      <c r="G175" s="127">
        <v>0</v>
      </c>
      <c r="H175" s="127">
        <v>0</v>
      </c>
      <c r="I175" s="127">
        <v>0</v>
      </c>
      <c r="J175" s="127">
        <v>0</v>
      </c>
      <c r="K175" s="127">
        <v>0</v>
      </c>
      <c r="L175" s="127">
        <v>0</v>
      </c>
      <c r="M175" s="127">
        <v>0</v>
      </c>
      <c r="N175" s="128">
        <v>0</v>
      </c>
    </row>
    <row r="176" spans="2:14" ht="20.100000000000001" customHeight="1">
      <c r="B176" s="125">
        <v>1700</v>
      </c>
      <c r="C176" s="126">
        <v>1710</v>
      </c>
      <c r="D176" s="127">
        <v>13050</v>
      </c>
      <c r="E176" s="127">
        <v>8550</v>
      </c>
      <c r="F176" s="127">
        <v>0</v>
      </c>
      <c r="G176" s="127">
        <v>0</v>
      </c>
      <c r="H176" s="127">
        <v>0</v>
      </c>
      <c r="I176" s="127">
        <v>0</v>
      </c>
      <c r="J176" s="127">
        <v>0</v>
      </c>
      <c r="K176" s="127">
        <v>0</v>
      </c>
      <c r="L176" s="127">
        <v>0</v>
      </c>
      <c r="M176" s="127">
        <v>0</v>
      </c>
      <c r="N176" s="128">
        <v>0</v>
      </c>
    </row>
    <row r="177" spans="2:14" ht="20.100000000000001" customHeight="1">
      <c r="B177" s="125">
        <v>1710</v>
      </c>
      <c r="C177" s="126">
        <v>1720</v>
      </c>
      <c r="D177" s="127">
        <v>13260</v>
      </c>
      <c r="E177" s="127">
        <v>8760</v>
      </c>
      <c r="F177" s="127">
        <v>0</v>
      </c>
      <c r="G177" s="127">
        <v>0</v>
      </c>
      <c r="H177" s="127">
        <v>0</v>
      </c>
      <c r="I177" s="127">
        <v>0</v>
      </c>
      <c r="J177" s="127">
        <v>0</v>
      </c>
      <c r="K177" s="127">
        <v>0</v>
      </c>
      <c r="L177" s="127">
        <v>0</v>
      </c>
      <c r="M177" s="127">
        <v>0</v>
      </c>
      <c r="N177" s="128">
        <v>0</v>
      </c>
    </row>
    <row r="178" spans="2:14" ht="20.100000000000001" customHeight="1">
      <c r="B178" s="125">
        <v>1720</v>
      </c>
      <c r="C178" s="126">
        <v>1730</v>
      </c>
      <c r="D178" s="127">
        <v>13460</v>
      </c>
      <c r="E178" s="127">
        <v>8960</v>
      </c>
      <c r="F178" s="127">
        <v>1040</v>
      </c>
      <c r="G178" s="127">
        <v>0</v>
      </c>
      <c r="H178" s="127">
        <v>0</v>
      </c>
      <c r="I178" s="127">
        <v>0</v>
      </c>
      <c r="J178" s="127">
        <v>0</v>
      </c>
      <c r="K178" s="127">
        <v>0</v>
      </c>
      <c r="L178" s="127">
        <v>0</v>
      </c>
      <c r="M178" s="127">
        <v>0</v>
      </c>
      <c r="N178" s="128">
        <v>0</v>
      </c>
    </row>
    <row r="179" spans="2:14" ht="20.100000000000001" customHeight="1">
      <c r="B179" s="125">
        <v>1730</v>
      </c>
      <c r="C179" s="126">
        <v>1740</v>
      </c>
      <c r="D179" s="127">
        <v>13670</v>
      </c>
      <c r="E179" s="127">
        <v>9170</v>
      </c>
      <c r="F179" s="127">
        <v>1240</v>
      </c>
      <c r="G179" s="127">
        <v>0</v>
      </c>
      <c r="H179" s="127">
        <v>0</v>
      </c>
      <c r="I179" s="127">
        <v>0</v>
      </c>
      <c r="J179" s="127">
        <v>0</v>
      </c>
      <c r="K179" s="127">
        <v>0</v>
      </c>
      <c r="L179" s="127">
        <v>0</v>
      </c>
      <c r="M179" s="127">
        <v>0</v>
      </c>
      <c r="N179" s="128">
        <v>0</v>
      </c>
    </row>
    <row r="180" spans="2:14" ht="20.100000000000001" customHeight="1">
      <c r="B180" s="125">
        <v>1740</v>
      </c>
      <c r="C180" s="126">
        <v>1750</v>
      </c>
      <c r="D180" s="127">
        <v>13880</v>
      </c>
      <c r="E180" s="127">
        <v>9380</v>
      </c>
      <c r="F180" s="127">
        <v>1440</v>
      </c>
      <c r="G180" s="127">
        <v>0</v>
      </c>
      <c r="H180" s="127">
        <v>0</v>
      </c>
      <c r="I180" s="127">
        <v>0</v>
      </c>
      <c r="J180" s="127">
        <v>0</v>
      </c>
      <c r="K180" s="127">
        <v>0</v>
      </c>
      <c r="L180" s="127">
        <v>0</v>
      </c>
      <c r="M180" s="127">
        <v>0</v>
      </c>
      <c r="N180" s="128">
        <v>0</v>
      </c>
    </row>
    <row r="181" spans="2:14" ht="20.100000000000001" customHeight="1">
      <c r="B181" s="125">
        <v>1750</v>
      </c>
      <c r="C181" s="126">
        <v>1760</v>
      </c>
      <c r="D181" s="127">
        <v>14080</v>
      </c>
      <c r="E181" s="127">
        <v>9580</v>
      </c>
      <c r="F181" s="127">
        <v>1640</v>
      </c>
      <c r="G181" s="127">
        <v>0</v>
      </c>
      <c r="H181" s="127">
        <v>0</v>
      </c>
      <c r="I181" s="127">
        <v>0</v>
      </c>
      <c r="J181" s="127">
        <v>0</v>
      </c>
      <c r="K181" s="127">
        <v>0</v>
      </c>
      <c r="L181" s="127">
        <v>0</v>
      </c>
      <c r="M181" s="127">
        <v>0</v>
      </c>
      <c r="N181" s="128">
        <v>0</v>
      </c>
    </row>
    <row r="182" spans="2:14" ht="20.100000000000001" customHeight="1">
      <c r="B182" s="125">
        <v>1760</v>
      </c>
      <c r="C182" s="126">
        <v>1770</v>
      </c>
      <c r="D182" s="127">
        <v>14290</v>
      </c>
      <c r="E182" s="127">
        <v>9790</v>
      </c>
      <c r="F182" s="127">
        <v>1830</v>
      </c>
      <c r="G182" s="127">
        <v>0</v>
      </c>
      <c r="H182" s="127">
        <v>0</v>
      </c>
      <c r="I182" s="127">
        <v>0</v>
      </c>
      <c r="J182" s="127">
        <v>0</v>
      </c>
      <c r="K182" s="127">
        <v>0</v>
      </c>
      <c r="L182" s="127">
        <v>0</v>
      </c>
      <c r="M182" s="127">
        <v>0</v>
      </c>
      <c r="N182" s="128">
        <v>0</v>
      </c>
    </row>
    <row r="183" spans="2:14" ht="20.100000000000001" customHeight="1">
      <c r="B183" s="125">
        <v>1770</v>
      </c>
      <c r="C183" s="126">
        <v>1780</v>
      </c>
      <c r="D183" s="127">
        <v>14500</v>
      </c>
      <c r="E183" s="127">
        <v>10000</v>
      </c>
      <c r="F183" s="127">
        <v>2030</v>
      </c>
      <c r="G183" s="127">
        <v>0</v>
      </c>
      <c r="H183" s="127">
        <v>0</v>
      </c>
      <c r="I183" s="127">
        <v>0</v>
      </c>
      <c r="J183" s="127">
        <v>0</v>
      </c>
      <c r="K183" s="127">
        <v>0</v>
      </c>
      <c r="L183" s="127">
        <v>0</v>
      </c>
      <c r="M183" s="127">
        <v>0</v>
      </c>
      <c r="N183" s="128">
        <v>0</v>
      </c>
    </row>
    <row r="184" spans="2:14" ht="20.100000000000001" customHeight="1">
      <c r="B184" s="125">
        <v>1780</v>
      </c>
      <c r="C184" s="126">
        <v>1790</v>
      </c>
      <c r="D184" s="127">
        <v>14700</v>
      </c>
      <c r="E184" s="127">
        <v>10200</v>
      </c>
      <c r="F184" s="127">
        <v>2230</v>
      </c>
      <c r="G184" s="127">
        <v>0</v>
      </c>
      <c r="H184" s="127">
        <v>0</v>
      </c>
      <c r="I184" s="127">
        <v>0</v>
      </c>
      <c r="J184" s="127">
        <v>0</v>
      </c>
      <c r="K184" s="127">
        <v>0</v>
      </c>
      <c r="L184" s="127">
        <v>0</v>
      </c>
      <c r="M184" s="127">
        <v>0</v>
      </c>
      <c r="N184" s="128">
        <v>0</v>
      </c>
    </row>
    <row r="185" spans="2:14" ht="20.100000000000001" customHeight="1">
      <c r="B185" s="125">
        <v>1790</v>
      </c>
      <c r="C185" s="126">
        <v>1800</v>
      </c>
      <c r="D185" s="127">
        <v>14910</v>
      </c>
      <c r="E185" s="127">
        <v>10410</v>
      </c>
      <c r="F185" s="127">
        <v>2430</v>
      </c>
      <c r="G185" s="127">
        <v>0</v>
      </c>
      <c r="H185" s="127">
        <v>0</v>
      </c>
      <c r="I185" s="127">
        <v>0</v>
      </c>
      <c r="J185" s="127">
        <v>0</v>
      </c>
      <c r="K185" s="127">
        <v>0</v>
      </c>
      <c r="L185" s="127">
        <v>0</v>
      </c>
      <c r="M185" s="127">
        <v>0</v>
      </c>
      <c r="N185" s="128">
        <v>0</v>
      </c>
    </row>
    <row r="186" spans="2:14" ht="20.100000000000001" customHeight="1">
      <c r="B186" s="125">
        <v>1800</v>
      </c>
      <c r="C186" s="126">
        <v>1810</v>
      </c>
      <c r="D186" s="127">
        <v>15110</v>
      </c>
      <c r="E186" s="127">
        <v>10610</v>
      </c>
      <c r="F186" s="127">
        <v>2630</v>
      </c>
      <c r="G186" s="127">
        <v>0</v>
      </c>
      <c r="H186" s="127">
        <v>0</v>
      </c>
      <c r="I186" s="127">
        <v>0</v>
      </c>
      <c r="J186" s="127">
        <v>0</v>
      </c>
      <c r="K186" s="127">
        <v>0</v>
      </c>
      <c r="L186" s="127">
        <v>0</v>
      </c>
      <c r="M186" s="127">
        <v>0</v>
      </c>
      <c r="N186" s="128">
        <v>0</v>
      </c>
    </row>
    <row r="187" spans="2:14" ht="20.100000000000001" customHeight="1">
      <c r="B187" s="125">
        <v>1810</v>
      </c>
      <c r="C187" s="126">
        <v>1820</v>
      </c>
      <c r="D187" s="127">
        <v>15320</v>
      </c>
      <c r="E187" s="127">
        <v>10820</v>
      </c>
      <c r="F187" s="127">
        <v>2830</v>
      </c>
      <c r="G187" s="127">
        <v>0</v>
      </c>
      <c r="H187" s="127">
        <v>0</v>
      </c>
      <c r="I187" s="127">
        <v>0</v>
      </c>
      <c r="J187" s="127">
        <v>0</v>
      </c>
      <c r="K187" s="127">
        <v>0</v>
      </c>
      <c r="L187" s="127">
        <v>0</v>
      </c>
      <c r="M187" s="127">
        <v>0</v>
      </c>
      <c r="N187" s="128">
        <v>0</v>
      </c>
    </row>
    <row r="188" spans="2:14" ht="20.100000000000001" customHeight="1">
      <c r="B188" s="125">
        <v>1820</v>
      </c>
      <c r="C188" s="126">
        <v>1830</v>
      </c>
      <c r="D188" s="127">
        <v>15530</v>
      </c>
      <c r="E188" s="127">
        <v>11030</v>
      </c>
      <c r="F188" s="127">
        <v>3020</v>
      </c>
      <c r="G188" s="127">
        <v>0</v>
      </c>
      <c r="H188" s="127">
        <v>0</v>
      </c>
      <c r="I188" s="127">
        <v>0</v>
      </c>
      <c r="J188" s="127">
        <v>0</v>
      </c>
      <c r="K188" s="127">
        <v>0</v>
      </c>
      <c r="L188" s="127">
        <v>0</v>
      </c>
      <c r="M188" s="127">
        <v>0</v>
      </c>
      <c r="N188" s="128">
        <v>0</v>
      </c>
    </row>
    <row r="189" spans="2:14" ht="20.100000000000001" customHeight="1">
      <c r="B189" s="125">
        <v>1830</v>
      </c>
      <c r="C189" s="126">
        <v>1840</v>
      </c>
      <c r="D189" s="127">
        <v>15730</v>
      </c>
      <c r="E189" s="127">
        <v>11230</v>
      </c>
      <c r="F189" s="127">
        <v>3220</v>
      </c>
      <c r="G189" s="127">
        <v>0</v>
      </c>
      <c r="H189" s="127">
        <v>0</v>
      </c>
      <c r="I189" s="127">
        <v>0</v>
      </c>
      <c r="J189" s="127">
        <v>0</v>
      </c>
      <c r="K189" s="127">
        <v>0</v>
      </c>
      <c r="L189" s="127">
        <v>0</v>
      </c>
      <c r="M189" s="127">
        <v>0</v>
      </c>
      <c r="N189" s="128">
        <v>0</v>
      </c>
    </row>
    <row r="190" spans="2:14" ht="20.100000000000001" customHeight="1">
      <c r="B190" s="125">
        <v>1840</v>
      </c>
      <c r="C190" s="126">
        <v>1850</v>
      </c>
      <c r="D190" s="127">
        <v>15940</v>
      </c>
      <c r="E190" s="127">
        <v>11440</v>
      </c>
      <c r="F190" s="127">
        <v>3420</v>
      </c>
      <c r="G190" s="127">
        <v>0</v>
      </c>
      <c r="H190" s="127">
        <v>0</v>
      </c>
      <c r="I190" s="127">
        <v>0</v>
      </c>
      <c r="J190" s="127">
        <v>0</v>
      </c>
      <c r="K190" s="127">
        <v>0</v>
      </c>
      <c r="L190" s="127">
        <v>0</v>
      </c>
      <c r="M190" s="127">
        <v>0</v>
      </c>
      <c r="N190" s="128">
        <v>0</v>
      </c>
    </row>
    <row r="191" spans="2:14" ht="20.100000000000001" customHeight="1">
      <c r="B191" s="125">
        <v>1850</v>
      </c>
      <c r="C191" s="126">
        <v>1860</v>
      </c>
      <c r="D191" s="127">
        <v>16150</v>
      </c>
      <c r="E191" s="127">
        <v>11650</v>
      </c>
      <c r="F191" s="127">
        <v>3620</v>
      </c>
      <c r="G191" s="127">
        <v>0</v>
      </c>
      <c r="H191" s="127">
        <v>0</v>
      </c>
      <c r="I191" s="127">
        <v>0</v>
      </c>
      <c r="J191" s="127">
        <v>0</v>
      </c>
      <c r="K191" s="127">
        <v>0</v>
      </c>
      <c r="L191" s="127">
        <v>0</v>
      </c>
      <c r="M191" s="127">
        <v>0</v>
      </c>
      <c r="N191" s="128">
        <v>0</v>
      </c>
    </row>
    <row r="192" spans="2:14" ht="20.100000000000001" customHeight="1">
      <c r="B192" s="125">
        <v>1860</v>
      </c>
      <c r="C192" s="126">
        <v>1870</v>
      </c>
      <c r="D192" s="127">
        <v>16350</v>
      </c>
      <c r="E192" s="127">
        <v>11850</v>
      </c>
      <c r="F192" s="127">
        <v>3820</v>
      </c>
      <c r="G192" s="127">
        <v>0</v>
      </c>
      <c r="H192" s="127">
        <v>0</v>
      </c>
      <c r="I192" s="127">
        <v>0</v>
      </c>
      <c r="J192" s="127">
        <v>0</v>
      </c>
      <c r="K192" s="127">
        <v>0</v>
      </c>
      <c r="L192" s="127">
        <v>0</v>
      </c>
      <c r="M192" s="127">
        <v>0</v>
      </c>
      <c r="N192" s="128">
        <v>0</v>
      </c>
    </row>
    <row r="193" spans="2:14" ht="20.100000000000001" customHeight="1">
      <c r="B193" s="125">
        <v>1870</v>
      </c>
      <c r="C193" s="126">
        <v>1880</v>
      </c>
      <c r="D193" s="127">
        <v>16560</v>
      </c>
      <c r="E193" s="127">
        <v>12060</v>
      </c>
      <c r="F193" s="127">
        <v>4020</v>
      </c>
      <c r="G193" s="127">
        <v>0</v>
      </c>
      <c r="H193" s="127">
        <v>0</v>
      </c>
      <c r="I193" s="127">
        <v>0</v>
      </c>
      <c r="J193" s="127">
        <v>0</v>
      </c>
      <c r="K193" s="127">
        <v>0</v>
      </c>
      <c r="L193" s="127">
        <v>0</v>
      </c>
      <c r="M193" s="127">
        <v>0</v>
      </c>
      <c r="N193" s="128">
        <v>0</v>
      </c>
    </row>
    <row r="194" spans="2:14" ht="20.100000000000001" customHeight="1">
      <c r="B194" s="125">
        <v>1880</v>
      </c>
      <c r="C194" s="126">
        <v>1890</v>
      </c>
      <c r="D194" s="127">
        <v>16770</v>
      </c>
      <c r="E194" s="127">
        <v>12270</v>
      </c>
      <c r="F194" s="127">
        <v>4220</v>
      </c>
      <c r="G194" s="127">
        <v>0</v>
      </c>
      <c r="H194" s="127">
        <v>0</v>
      </c>
      <c r="I194" s="127">
        <v>0</v>
      </c>
      <c r="J194" s="127">
        <v>0</v>
      </c>
      <c r="K194" s="127">
        <v>0</v>
      </c>
      <c r="L194" s="127">
        <v>0</v>
      </c>
      <c r="M194" s="127">
        <v>0</v>
      </c>
      <c r="N194" s="128">
        <v>0</v>
      </c>
    </row>
    <row r="195" spans="2:14" ht="20.100000000000001" customHeight="1">
      <c r="B195" s="125">
        <v>1890</v>
      </c>
      <c r="C195" s="126">
        <v>1900</v>
      </c>
      <c r="D195" s="127">
        <v>16970</v>
      </c>
      <c r="E195" s="127">
        <v>12470</v>
      </c>
      <c r="F195" s="127">
        <v>4410</v>
      </c>
      <c r="G195" s="127">
        <v>1040</v>
      </c>
      <c r="H195" s="127">
        <v>0</v>
      </c>
      <c r="I195" s="127">
        <v>0</v>
      </c>
      <c r="J195" s="127">
        <v>0</v>
      </c>
      <c r="K195" s="127">
        <v>0</v>
      </c>
      <c r="L195" s="127">
        <v>0</v>
      </c>
      <c r="M195" s="127">
        <v>0</v>
      </c>
      <c r="N195" s="128">
        <v>0</v>
      </c>
    </row>
    <row r="196" spans="2:14" ht="20.100000000000001" customHeight="1">
      <c r="B196" s="125">
        <v>1900</v>
      </c>
      <c r="C196" s="126">
        <v>1910</v>
      </c>
      <c r="D196" s="127">
        <v>17180</v>
      </c>
      <c r="E196" s="127">
        <v>12680</v>
      </c>
      <c r="F196" s="127">
        <v>4610</v>
      </c>
      <c r="G196" s="127">
        <v>1240</v>
      </c>
      <c r="H196" s="127">
        <v>0</v>
      </c>
      <c r="I196" s="127">
        <v>0</v>
      </c>
      <c r="J196" s="127">
        <v>0</v>
      </c>
      <c r="K196" s="127">
        <v>0</v>
      </c>
      <c r="L196" s="127">
        <v>0</v>
      </c>
      <c r="M196" s="127">
        <v>0</v>
      </c>
      <c r="N196" s="128">
        <v>0</v>
      </c>
    </row>
    <row r="197" spans="2:14" ht="20.100000000000001" customHeight="1">
      <c r="B197" s="125">
        <v>1910</v>
      </c>
      <c r="C197" s="126">
        <v>1920</v>
      </c>
      <c r="D197" s="127">
        <v>17390</v>
      </c>
      <c r="E197" s="127">
        <v>12890</v>
      </c>
      <c r="F197" s="127">
        <v>4810</v>
      </c>
      <c r="G197" s="127">
        <v>1440</v>
      </c>
      <c r="H197" s="127">
        <v>0</v>
      </c>
      <c r="I197" s="127">
        <v>0</v>
      </c>
      <c r="J197" s="127">
        <v>0</v>
      </c>
      <c r="K197" s="127">
        <v>0</v>
      </c>
      <c r="L197" s="127">
        <v>0</v>
      </c>
      <c r="M197" s="127">
        <v>0</v>
      </c>
      <c r="N197" s="128">
        <v>0</v>
      </c>
    </row>
    <row r="198" spans="2:14" ht="20.100000000000001" customHeight="1">
      <c r="B198" s="125">
        <v>1920</v>
      </c>
      <c r="C198" s="126">
        <v>1930</v>
      </c>
      <c r="D198" s="127">
        <v>17590</v>
      </c>
      <c r="E198" s="127">
        <v>13090</v>
      </c>
      <c r="F198" s="127">
        <v>5010</v>
      </c>
      <c r="G198" s="127">
        <v>1630</v>
      </c>
      <c r="H198" s="127">
        <v>0</v>
      </c>
      <c r="I198" s="127">
        <v>0</v>
      </c>
      <c r="J198" s="127">
        <v>0</v>
      </c>
      <c r="K198" s="127">
        <v>0</v>
      </c>
      <c r="L198" s="127">
        <v>0</v>
      </c>
      <c r="M198" s="127">
        <v>0</v>
      </c>
      <c r="N198" s="128">
        <v>0</v>
      </c>
    </row>
    <row r="199" spans="2:14" ht="20.100000000000001" customHeight="1">
      <c r="B199" s="125">
        <v>1930</v>
      </c>
      <c r="C199" s="126">
        <v>1940</v>
      </c>
      <c r="D199" s="127">
        <v>17800</v>
      </c>
      <c r="E199" s="127">
        <v>13300</v>
      </c>
      <c r="F199" s="127">
        <v>5210</v>
      </c>
      <c r="G199" s="127">
        <v>1830</v>
      </c>
      <c r="H199" s="127">
        <v>0</v>
      </c>
      <c r="I199" s="127">
        <v>0</v>
      </c>
      <c r="J199" s="127">
        <v>0</v>
      </c>
      <c r="K199" s="127">
        <v>0</v>
      </c>
      <c r="L199" s="127">
        <v>0</v>
      </c>
      <c r="M199" s="127">
        <v>0</v>
      </c>
      <c r="N199" s="128">
        <v>0</v>
      </c>
    </row>
    <row r="200" spans="2:14" ht="20.100000000000001" customHeight="1">
      <c r="B200" s="125">
        <v>1940</v>
      </c>
      <c r="C200" s="126">
        <v>1950</v>
      </c>
      <c r="D200" s="127">
        <v>18010</v>
      </c>
      <c r="E200" s="127">
        <v>13510</v>
      </c>
      <c r="F200" s="127">
        <v>5410</v>
      </c>
      <c r="G200" s="127">
        <v>2030</v>
      </c>
      <c r="H200" s="127">
        <v>0</v>
      </c>
      <c r="I200" s="127">
        <v>0</v>
      </c>
      <c r="J200" s="127">
        <v>0</v>
      </c>
      <c r="K200" s="127">
        <v>0</v>
      </c>
      <c r="L200" s="127">
        <v>0</v>
      </c>
      <c r="M200" s="127">
        <v>0</v>
      </c>
      <c r="N200" s="128">
        <v>0</v>
      </c>
    </row>
    <row r="201" spans="2:14" ht="20.100000000000001" customHeight="1">
      <c r="B201" s="125">
        <v>1950</v>
      </c>
      <c r="C201" s="126">
        <v>1960</v>
      </c>
      <c r="D201" s="127">
        <v>18210</v>
      </c>
      <c r="E201" s="127">
        <v>13710</v>
      </c>
      <c r="F201" s="127">
        <v>5600</v>
      </c>
      <c r="G201" s="127">
        <v>2230</v>
      </c>
      <c r="H201" s="127">
        <v>0</v>
      </c>
      <c r="I201" s="127">
        <v>0</v>
      </c>
      <c r="J201" s="127">
        <v>0</v>
      </c>
      <c r="K201" s="127">
        <v>0</v>
      </c>
      <c r="L201" s="127">
        <v>0</v>
      </c>
      <c r="M201" s="127">
        <v>0</v>
      </c>
      <c r="N201" s="128">
        <v>0</v>
      </c>
    </row>
    <row r="202" spans="2:14" ht="20.100000000000001" customHeight="1">
      <c r="B202" s="125">
        <v>1960</v>
      </c>
      <c r="C202" s="126">
        <v>1970</v>
      </c>
      <c r="D202" s="127">
        <v>18420</v>
      </c>
      <c r="E202" s="127">
        <v>13920</v>
      </c>
      <c r="F202" s="127">
        <v>5800</v>
      </c>
      <c r="G202" s="127">
        <v>2430</v>
      </c>
      <c r="H202" s="127">
        <v>0</v>
      </c>
      <c r="I202" s="127">
        <v>0</v>
      </c>
      <c r="J202" s="127">
        <v>0</v>
      </c>
      <c r="K202" s="127">
        <v>0</v>
      </c>
      <c r="L202" s="127">
        <v>0</v>
      </c>
      <c r="M202" s="127">
        <v>0</v>
      </c>
      <c r="N202" s="128">
        <v>0</v>
      </c>
    </row>
    <row r="203" spans="2:14" ht="20.100000000000001" customHeight="1">
      <c r="B203" s="125">
        <v>1970</v>
      </c>
      <c r="C203" s="126">
        <v>1980</v>
      </c>
      <c r="D203" s="127">
        <v>18630</v>
      </c>
      <c r="E203" s="127">
        <v>14130</v>
      </c>
      <c r="F203" s="127">
        <v>6000</v>
      </c>
      <c r="G203" s="127">
        <v>2630</v>
      </c>
      <c r="H203" s="127">
        <v>0</v>
      </c>
      <c r="I203" s="127">
        <v>0</v>
      </c>
      <c r="J203" s="127">
        <v>0</v>
      </c>
      <c r="K203" s="127">
        <v>0</v>
      </c>
      <c r="L203" s="127">
        <v>0</v>
      </c>
      <c r="M203" s="127">
        <v>0</v>
      </c>
      <c r="N203" s="128">
        <v>0</v>
      </c>
    </row>
    <row r="204" spans="2:14" ht="20.100000000000001" customHeight="1">
      <c r="B204" s="125">
        <v>1980</v>
      </c>
      <c r="C204" s="126">
        <v>1990</v>
      </c>
      <c r="D204" s="127">
        <v>18880</v>
      </c>
      <c r="E204" s="127">
        <v>14330</v>
      </c>
      <c r="F204" s="127">
        <v>6200</v>
      </c>
      <c r="G204" s="127">
        <v>2820</v>
      </c>
      <c r="H204" s="127">
        <v>0</v>
      </c>
      <c r="I204" s="127">
        <v>0</v>
      </c>
      <c r="J204" s="127">
        <v>0</v>
      </c>
      <c r="K204" s="127">
        <v>0</v>
      </c>
      <c r="L204" s="127">
        <v>0</v>
      </c>
      <c r="M204" s="127">
        <v>0</v>
      </c>
      <c r="N204" s="128">
        <v>0</v>
      </c>
    </row>
    <row r="205" spans="2:14" ht="20.100000000000001" customHeight="1">
      <c r="B205" s="125">
        <v>1990</v>
      </c>
      <c r="C205" s="126">
        <v>2000</v>
      </c>
      <c r="D205" s="127">
        <v>19200</v>
      </c>
      <c r="E205" s="127">
        <v>14540</v>
      </c>
      <c r="F205" s="127">
        <v>6400</v>
      </c>
      <c r="G205" s="127">
        <v>3020</v>
      </c>
      <c r="H205" s="127">
        <v>0</v>
      </c>
      <c r="I205" s="127">
        <v>0</v>
      </c>
      <c r="J205" s="127">
        <v>0</v>
      </c>
      <c r="K205" s="127">
        <v>0</v>
      </c>
      <c r="L205" s="127">
        <v>0</v>
      </c>
      <c r="M205" s="127">
        <v>0</v>
      </c>
      <c r="N205" s="128">
        <v>0</v>
      </c>
    </row>
    <row r="206" spans="2:14" ht="20.100000000000001" customHeight="1">
      <c r="B206" s="125">
        <v>2000</v>
      </c>
      <c r="C206" s="126">
        <v>2010</v>
      </c>
      <c r="D206" s="127">
        <v>19520</v>
      </c>
      <c r="E206" s="127">
        <v>14750</v>
      </c>
      <c r="F206" s="127">
        <v>6600</v>
      </c>
      <c r="G206" s="127">
        <v>3220</v>
      </c>
      <c r="H206" s="127">
        <v>0</v>
      </c>
      <c r="I206" s="127">
        <v>0</v>
      </c>
      <c r="J206" s="127">
        <v>0</v>
      </c>
      <c r="K206" s="127">
        <v>0</v>
      </c>
      <c r="L206" s="127">
        <v>0</v>
      </c>
      <c r="M206" s="127">
        <v>0</v>
      </c>
      <c r="N206" s="128">
        <v>0</v>
      </c>
    </row>
    <row r="207" spans="2:14" ht="20.100000000000001" customHeight="1">
      <c r="B207" s="125">
        <v>2010</v>
      </c>
      <c r="C207" s="126">
        <v>2020</v>
      </c>
      <c r="D207" s="127">
        <v>19850</v>
      </c>
      <c r="E207" s="127">
        <v>14950</v>
      </c>
      <c r="F207" s="127">
        <v>6800</v>
      </c>
      <c r="G207" s="127">
        <v>3420</v>
      </c>
      <c r="H207" s="127">
        <v>0</v>
      </c>
      <c r="I207" s="127">
        <v>0</v>
      </c>
      <c r="J207" s="127">
        <v>0</v>
      </c>
      <c r="K207" s="127">
        <v>0</v>
      </c>
      <c r="L207" s="127">
        <v>0</v>
      </c>
      <c r="M207" s="127">
        <v>0</v>
      </c>
      <c r="N207" s="128">
        <v>0</v>
      </c>
    </row>
    <row r="208" spans="2:14" ht="20.100000000000001" customHeight="1">
      <c r="B208" s="125">
        <v>2020</v>
      </c>
      <c r="C208" s="126">
        <v>2030</v>
      </c>
      <c r="D208" s="127">
        <v>20170</v>
      </c>
      <c r="E208" s="127">
        <v>15160</v>
      </c>
      <c r="F208" s="127">
        <v>6990</v>
      </c>
      <c r="G208" s="127">
        <v>3620</v>
      </c>
      <c r="H208" s="127">
        <v>0</v>
      </c>
      <c r="I208" s="127">
        <v>0</v>
      </c>
      <c r="J208" s="127">
        <v>0</v>
      </c>
      <c r="K208" s="127">
        <v>0</v>
      </c>
      <c r="L208" s="127">
        <v>0</v>
      </c>
      <c r="M208" s="127">
        <v>0</v>
      </c>
      <c r="N208" s="128">
        <v>0</v>
      </c>
    </row>
    <row r="209" spans="2:14" ht="20.100000000000001" customHeight="1">
      <c r="B209" s="125">
        <v>2030</v>
      </c>
      <c r="C209" s="126">
        <v>2040</v>
      </c>
      <c r="D209" s="127">
        <v>20490</v>
      </c>
      <c r="E209" s="127">
        <v>15370</v>
      </c>
      <c r="F209" s="127">
        <v>7190</v>
      </c>
      <c r="G209" s="127">
        <v>3820</v>
      </c>
      <c r="H209" s="127">
        <v>0</v>
      </c>
      <c r="I209" s="127">
        <v>0</v>
      </c>
      <c r="J209" s="127">
        <v>0</v>
      </c>
      <c r="K209" s="127">
        <v>0</v>
      </c>
      <c r="L209" s="127">
        <v>0</v>
      </c>
      <c r="M209" s="127">
        <v>0</v>
      </c>
      <c r="N209" s="128">
        <v>0</v>
      </c>
    </row>
    <row r="210" spans="2:14" ht="20.100000000000001" customHeight="1">
      <c r="B210" s="125">
        <v>2040</v>
      </c>
      <c r="C210" s="126">
        <v>2050</v>
      </c>
      <c r="D210" s="127">
        <v>20810</v>
      </c>
      <c r="E210" s="127">
        <v>15570</v>
      </c>
      <c r="F210" s="127">
        <v>7390</v>
      </c>
      <c r="G210" s="127">
        <v>4020</v>
      </c>
      <c r="H210" s="127">
        <v>0</v>
      </c>
      <c r="I210" s="127">
        <v>0</v>
      </c>
      <c r="J210" s="127">
        <v>0</v>
      </c>
      <c r="K210" s="127">
        <v>0</v>
      </c>
      <c r="L210" s="127">
        <v>0</v>
      </c>
      <c r="M210" s="127">
        <v>0</v>
      </c>
      <c r="N210" s="128">
        <v>0</v>
      </c>
    </row>
    <row r="211" spans="2:14" ht="20.100000000000001" customHeight="1">
      <c r="B211" s="125">
        <v>2050</v>
      </c>
      <c r="C211" s="126">
        <v>2060</v>
      </c>
      <c r="D211" s="127">
        <v>21130</v>
      </c>
      <c r="E211" s="127">
        <v>15780</v>
      </c>
      <c r="F211" s="127">
        <v>7590</v>
      </c>
      <c r="G211" s="127">
        <v>4210</v>
      </c>
      <c r="H211" s="127">
        <v>0</v>
      </c>
      <c r="I211" s="127">
        <v>0</v>
      </c>
      <c r="J211" s="127">
        <v>0</v>
      </c>
      <c r="K211" s="127">
        <v>0</v>
      </c>
      <c r="L211" s="127">
        <v>0</v>
      </c>
      <c r="M211" s="127">
        <v>0</v>
      </c>
      <c r="N211" s="128">
        <v>0</v>
      </c>
    </row>
    <row r="212" spans="2:14" ht="20.100000000000001" customHeight="1">
      <c r="B212" s="125">
        <v>2060</v>
      </c>
      <c r="C212" s="126">
        <v>2070</v>
      </c>
      <c r="D212" s="127">
        <v>21450</v>
      </c>
      <c r="E212" s="127">
        <v>15990</v>
      </c>
      <c r="F212" s="127">
        <v>7790</v>
      </c>
      <c r="G212" s="127">
        <v>4410</v>
      </c>
      <c r="H212" s="127">
        <v>1040</v>
      </c>
      <c r="I212" s="127">
        <v>0</v>
      </c>
      <c r="J212" s="127">
        <v>0</v>
      </c>
      <c r="K212" s="127">
        <v>0</v>
      </c>
      <c r="L212" s="127">
        <v>0</v>
      </c>
      <c r="M212" s="127">
        <v>0</v>
      </c>
      <c r="N212" s="128">
        <v>0</v>
      </c>
    </row>
    <row r="213" spans="2:14" ht="20.100000000000001" customHeight="1">
      <c r="B213" s="125">
        <v>2070</v>
      </c>
      <c r="C213" s="126">
        <v>2080</v>
      </c>
      <c r="D213" s="127">
        <v>21770</v>
      </c>
      <c r="E213" s="127">
        <v>16190</v>
      </c>
      <c r="F213" s="127">
        <v>7990</v>
      </c>
      <c r="G213" s="127">
        <v>4610</v>
      </c>
      <c r="H213" s="127">
        <v>1240</v>
      </c>
      <c r="I213" s="127">
        <v>0</v>
      </c>
      <c r="J213" s="127">
        <v>0</v>
      </c>
      <c r="K213" s="127">
        <v>0</v>
      </c>
      <c r="L213" s="127">
        <v>0</v>
      </c>
      <c r="M213" s="127">
        <v>0</v>
      </c>
      <c r="N213" s="128">
        <v>0</v>
      </c>
    </row>
    <row r="214" spans="2:14" ht="20.100000000000001" customHeight="1">
      <c r="B214" s="125">
        <v>2080</v>
      </c>
      <c r="C214" s="126">
        <v>2090</v>
      </c>
      <c r="D214" s="127">
        <v>22090</v>
      </c>
      <c r="E214" s="127">
        <v>16400</v>
      </c>
      <c r="F214" s="127">
        <v>8180</v>
      </c>
      <c r="G214" s="127">
        <v>4810</v>
      </c>
      <c r="H214" s="127">
        <v>1430</v>
      </c>
      <c r="I214" s="127">
        <v>0</v>
      </c>
      <c r="J214" s="127">
        <v>0</v>
      </c>
      <c r="K214" s="127">
        <v>0</v>
      </c>
      <c r="L214" s="127">
        <v>0</v>
      </c>
      <c r="M214" s="127">
        <v>0</v>
      </c>
      <c r="N214" s="128">
        <v>0</v>
      </c>
    </row>
    <row r="215" spans="2:14" ht="20.100000000000001" customHeight="1">
      <c r="B215" s="125">
        <v>2090</v>
      </c>
      <c r="C215" s="126">
        <v>2100</v>
      </c>
      <c r="D215" s="127">
        <v>22420</v>
      </c>
      <c r="E215" s="127">
        <v>16600</v>
      </c>
      <c r="F215" s="127">
        <v>8380</v>
      </c>
      <c r="G215" s="127">
        <v>5010</v>
      </c>
      <c r="H215" s="127">
        <v>1630</v>
      </c>
      <c r="I215" s="127">
        <v>0</v>
      </c>
      <c r="J215" s="127">
        <v>0</v>
      </c>
      <c r="K215" s="127">
        <v>0</v>
      </c>
      <c r="L215" s="127">
        <v>0</v>
      </c>
      <c r="M215" s="127">
        <v>0</v>
      </c>
      <c r="N215" s="128">
        <v>0</v>
      </c>
    </row>
    <row r="216" spans="2:14" ht="20.100000000000001" customHeight="1">
      <c r="B216" s="125">
        <v>2100</v>
      </c>
      <c r="C216" s="126">
        <v>2110</v>
      </c>
      <c r="D216" s="127">
        <v>22740</v>
      </c>
      <c r="E216" s="127">
        <v>16810</v>
      </c>
      <c r="F216" s="127">
        <v>8580</v>
      </c>
      <c r="G216" s="127">
        <v>5210</v>
      </c>
      <c r="H216" s="127">
        <v>1830</v>
      </c>
      <c r="I216" s="127">
        <v>0</v>
      </c>
      <c r="J216" s="127">
        <v>0</v>
      </c>
      <c r="K216" s="127">
        <v>0</v>
      </c>
      <c r="L216" s="127">
        <v>0</v>
      </c>
      <c r="M216" s="127">
        <v>0</v>
      </c>
      <c r="N216" s="128">
        <v>0</v>
      </c>
    </row>
    <row r="217" spans="2:14" ht="20.100000000000001" customHeight="1">
      <c r="B217" s="125">
        <v>2110</v>
      </c>
      <c r="C217" s="126">
        <v>2120</v>
      </c>
      <c r="D217" s="127">
        <v>23060</v>
      </c>
      <c r="E217" s="127">
        <v>17020</v>
      </c>
      <c r="F217" s="127">
        <v>8780</v>
      </c>
      <c r="G217" s="127">
        <v>5400</v>
      </c>
      <c r="H217" s="127">
        <v>2030</v>
      </c>
      <c r="I217" s="127">
        <v>0</v>
      </c>
      <c r="J217" s="127">
        <v>0</v>
      </c>
      <c r="K217" s="127">
        <v>0</v>
      </c>
      <c r="L217" s="127">
        <v>0</v>
      </c>
      <c r="M217" s="127">
        <v>0</v>
      </c>
      <c r="N217" s="128">
        <v>0</v>
      </c>
    </row>
    <row r="218" spans="2:14" ht="20.100000000000001" customHeight="1">
      <c r="B218" s="125">
        <v>2120</v>
      </c>
      <c r="C218" s="126">
        <v>2130</v>
      </c>
      <c r="D218" s="127">
        <v>23380</v>
      </c>
      <c r="E218" s="127">
        <v>17220</v>
      </c>
      <c r="F218" s="127">
        <v>8980</v>
      </c>
      <c r="G218" s="127">
        <v>5600</v>
      </c>
      <c r="H218" s="127">
        <v>2230</v>
      </c>
      <c r="I218" s="127">
        <v>0</v>
      </c>
      <c r="J218" s="127">
        <v>0</v>
      </c>
      <c r="K218" s="127">
        <v>0</v>
      </c>
      <c r="L218" s="127">
        <v>0</v>
      </c>
      <c r="M218" s="127">
        <v>0</v>
      </c>
      <c r="N218" s="128">
        <v>0</v>
      </c>
    </row>
    <row r="219" spans="2:14" ht="20.100000000000001" customHeight="1">
      <c r="B219" s="125">
        <v>2130</v>
      </c>
      <c r="C219" s="126">
        <v>2140</v>
      </c>
      <c r="D219" s="127">
        <v>23700</v>
      </c>
      <c r="E219" s="127">
        <v>17430</v>
      </c>
      <c r="F219" s="127">
        <v>9180</v>
      </c>
      <c r="G219" s="127">
        <v>5800</v>
      </c>
      <c r="H219" s="127">
        <v>2430</v>
      </c>
      <c r="I219" s="127">
        <v>0</v>
      </c>
      <c r="J219" s="127">
        <v>0</v>
      </c>
      <c r="K219" s="127">
        <v>0</v>
      </c>
      <c r="L219" s="127">
        <v>0</v>
      </c>
      <c r="M219" s="127">
        <v>0</v>
      </c>
      <c r="N219" s="128">
        <v>0</v>
      </c>
    </row>
    <row r="220" spans="2:14" ht="20.100000000000001" customHeight="1">
      <c r="B220" s="125">
        <v>2140</v>
      </c>
      <c r="C220" s="126">
        <v>2150</v>
      </c>
      <c r="D220" s="127">
        <v>24020</v>
      </c>
      <c r="E220" s="127">
        <v>17640</v>
      </c>
      <c r="F220" s="127">
        <v>9380</v>
      </c>
      <c r="G220" s="127">
        <v>6000</v>
      </c>
      <c r="H220" s="127">
        <v>2630</v>
      </c>
      <c r="I220" s="127">
        <v>0</v>
      </c>
      <c r="J220" s="127">
        <v>0</v>
      </c>
      <c r="K220" s="127">
        <v>0</v>
      </c>
      <c r="L220" s="127">
        <v>0</v>
      </c>
      <c r="M220" s="127">
        <v>0</v>
      </c>
      <c r="N220" s="128">
        <v>0</v>
      </c>
    </row>
    <row r="221" spans="2:14" ht="20.100000000000001" customHeight="1">
      <c r="B221" s="125">
        <v>2150</v>
      </c>
      <c r="C221" s="126">
        <v>2160</v>
      </c>
      <c r="D221" s="127">
        <v>24340</v>
      </c>
      <c r="E221" s="127">
        <v>17840</v>
      </c>
      <c r="F221" s="127">
        <v>9570</v>
      </c>
      <c r="G221" s="127">
        <v>6200</v>
      </c>
      <c r="H221" s="127">
        <v>2820</v>
      </c>
      <c r="I221" s="127">
        <v>0</v>
      </c>
      <c r="J221" s="127">
        <v>0</v>
      </c>
      <c r="K221" s="127">
        <v>0</v>
      </c>
      <c r="L221" s="127">
        <v>0</v>
      </c>
      <c r="M221" s="127">
        <v>0</v>
      </c>
      <c r="N221" s="128">
        <v>0</v>
      </c>
    </row>
    <row r="222" spans="2:14" ht="20.100000000000001" customHeight="1">
      <c r="B222" s="125">
        <v>2160</v>
      </c>
      <c r="C222" s="126">
        <v>2170</v>
      </c>
      <c r="D222" s="127">
        <v>24660</v>
      </c>
      <c r="E222" s="127">
        <v>18050</v>
      </c>
      <c r="F222" s="127">
        <v>9770</v>
      </c>
      <c r="G222" s="127">
        <v>6400</v>
      </c>
      <c r="H222" s="127">
        <v>3020</v>
      </c>
      <c r="I222" s="127">
        <v>0</v>
      </c>
      <c r="J222" s="127">
        <v>0</v>
      </c>
      <c r="K222" s="127">
        <v>0</v>
      </c>
      <c r="L222" s="127">
        <v>0</v>
      </c>
      <c r="M222" s="127">
        <v>0</v>
      </c>
      <c r="N222" s="128">
        <v>0</v>
      </c>
    </row>
    <row r="223" spans="2:14" ht="20.100000000000001" customHeight="1">
      <c r="B223" s="125">
        <v>2170</v>
      </c>
      <c r="C223" s="126">
        <v>2180</v>
      </c>
      <c r="D223" s="127">
        <v>24990</v>
      </c>
      <c r="E223" s="127">
        <v>18260</v>
      </c>
      <c r="F223" s="127">
        <v>9970</v>
      </c>
      <c r="G223" s="127">
        <v>6600</v>
      </c>
      <c r="H223" s="127">
        <v>3220</v>
      </c>
      <c r="I223" s="127">
        <v>0</v>
      </c>
      <c r="J223" s="127">
        <v>0</v>
      </c>
      <c r="K223" s="127">
        <v>0</v>
      </c>
      <c r="L223" s="127">
        <v>0</v>
      </c>
      <c r="M223" s="127">
        <v>0</v>
      </c>
      <c r="N223" s="128">
        <v>0</v>
      </c>
    </row>
    <row r="224" spans="2:14" ht="20.100000000000001" customHeight="1">
      <c r="B224" s="125">
        <v>2180</v>
      </c>
      <c r="C224" s="126">
        <v>2190</v>
      </c>
      <c r="D224" s="127">
        <v>25310</v>
      </c>
      <c r="E224" s="127">
        <v>18460</v>
      </c>
      <c r="F224" s="127">
        <v>10170</v>
      </c>
      <c r="G224" s="127">
        <v>6790</v>
      </c>
      <c r="H224" s="127">
        <v>3420</v>
      </c>
      <c r="I224" s="127">
        <v>0</v>
      </c>
      <c r="J224" s="127">
        <v>0</v>
      </c>
      <c r="K224" s="127">
        <v>0</v>
      </c>
      <c r="L224" s="127">
        <v>0</v>
      </c>
      <c r="M224" s="127">
        <v>0</v>
      </c>
      <c r="N224" s="128">
        <v>0</v>
      </c>
    </row>
    <row r="225" spans="2:14" ht="20.100000000000001" customHeight="1">
      <c r="B225" s="125">
        <v>2190</v>
      </c>
      <c r="C225" s="126">
        <v>2200</v>
      </c>
      <c r="D225" s="127">
        <v>25630</v>
      </c>
      <c r="E225" s="127">
        <v>18670</v>
      </c>
      <c r="F225" s="127">
        <v>10370</v>
      </c>
      <c r="G225" s="127">
        <v>6990</v>
      </c>
      <c r="H225" s="127">
        <v>3620</v>
      </c>
      <c r="I225" s="127">
        <v>0</v>
      </c>
      <c r="J225" s="127">
        <v>0</v>
      </c>
      <c r="K225" s="127">
        <v>0</v>
      </c>
      <c r="L225" s="127">
        <v>0</v>
      </c>
      <c r="M225" s="127">
        <v>0</v>
      </c>
      <c r="N225" s="128">
        <v>0</v>
      </c>
    </row>
    <row r="226" spans="2:14" ht="20.100000000000001" customHeight="1">
      <c r="B226" s="125">
        <v>2200</v>
      </c>
      <c r="C226" s="126">
        <v>2210</v>
      </c>
      <c r="D226" s="127">
        <v>25950</v>
      </c>
      <c r="E226" s="127">
        <v>18950</v>
      </c>
      <c r="F226" s="127">
        <v>10570</v>
      </c>
      <c r="G226" s="127">
        <v>7190</v>
      </c>
      <c r="H226" s="127">
        <v>3820</v>
      </c>
      <c r="I226" s="127">
        <v>0</v>
      </c>
      <c r="J226" s="127">
        <v>0</v>
      </c>
      <c r="K226" s="127">
        <v>0</v>
      </c>
      <c r="L226" s="127">
        <v>0</v>
      </c>
      <c r="M226" s="127">
        <v>0</v>
      </c>
      <c r="N226" s="128">
        <v>0</v>
      </c>
    </row>
    <row r="227" spans="2:14" ht="20.100000000000001" customHeight="1">
      <c r="B227" s="125">
        <v>2210</v>
      </c>
      <c r="C227" s="126">
        <v>2220</v>
      </c>
      <c r="D227" s="127">
        <v>26270</v>
      </c>
      <c r="E227" s="127">
        <v>19270</v>
      </c>
      <c r="F227" s="127">
        <v>10760</v>
      </c>
      <c r="G227" s="127">
        <v>7390</v>
      </c>
      <c r="H227" s="127">
        <v>4010</v>
      </c>
      <c r="I227" s="127">
        <v>0</v>
      </c>
      <c r="J227" s="127">
        <v>0</v>
      </c>
      <c r="K227" s="127">
        <v>0</v>
      </c>
      <c r="L227" s="127">
        <v>0</v>
      </c>
      <c r="M227" s="127">
        <v>0</v>
      </c>
      <c r="N227" s="128">
        <v>0</v>
      </c>
    </row>
    <row r="228" spans="2:14" ht="20.100000000000001" customHeight="1">
      <c r="B228" s="125">
        <v>2220</v>
      </c>
      <c r="C228" s="126">
        <v>2230</v>
      </c>
      <c r="D228" s="127">
        <v>26590</v>
      </c>
      <c r="E228" s="127">
        <v>19590</v>
      </c>
      <c r="F228" s="127">
        <v>10960</v>
      </c>
      <c r="G228" s="127">
        <v>7590</v>
      </c>
      <c r="H228" s="127">
        <v>4210</v>
      </c>
      <c r="I228" s="127">
        <v>0</v>
      </c>
      <c r="J228" s="127">
        <v>0</v>
      </c>
      <c r="K228" s="127">
        <v>0</v>
      </c>
      <c r="L228" s="127">
        <v>0</v>
      </c>
      <c r="M228" s="127">
        <v>0</v>
      </c>
      <c r="N228" s="128">
        <v>0</v>
      </c>
    </row>
    <row r="229" spans="2:14" ht="20.100000000000001" customHeight="1">
      <c r="B229" s="125">
        <v>2230</v>
      </c>
      <c r="C229" s="126">
        <v>2240</v>
      </c>
      <c r="D229" s="127">
        <v>26910</v>
      </c>
      <c r="E229" s="127">
        <v>19910</v>
      </c>
      <c r="F229" s="127">
        <v>11160</v>
      </c>
      <c r="G229" s="127">
        <v>7790</v>
      </c>
      <c r="H229" s="127">
        <v>4410</v>
      </c>
      <c r="I229" s="127">
        <v>1040</v>
      </c>
      <c r="J229" s="127">
        <v>0</v>
      </c>
      <c r="K229" s="127">
        <v>0</v>
      </c>
      <c r="L229" s="127">
        <v>0</v>
      </c>
      <c r="M229" s="127">
        <v>0</v>
      </c>
      <c r="N229" s="128">
        <v>0</v>
      </c>
    </row>
    <row r="230" spans="2:14" ht="20.100000000000001" customHeight="1">
      <c r="B230" s="125">
        <v>2240</v>
      </c>
      <c r="C230" s="126">
        <v>2250</v>
      </c>
      <c r="D230" s="127">
        <v>27240</v>
      </c>
      <c r="E230" s="127">
        <v>20240</v>
      </c>
      <c r="F230" s="127">
        <v>11360</v>
      </c>
      <c r="G230" s="127">
        <v>7980</v>
      </c>
      <c r="H230" s="127">
        <v>4610</v>
      </c>
      <c r="I230" s="127">
        <v>1230</v>
      </c>
      <c r="J230" s="127">
        <v>0</v>
      </c>
      <c r="K230" s="127">
        <v>0</v>
      </c>
      <c r="L230" s="127">
        <v>0</v>
      </c>
      <c r="M230" s="127">
        <v>0</v>
      </c>
      <c r="N230" s="128">
        <v>0</v>
      </c>
    </row>
    <row r="231" spans="2:14" ht="20.100000000000001" customHeight="1">
      <c r="B231" s="125">
        <v>2250</v>
      </c>
      <c r="C231" s="126">
        <v>2260</v>
      </c>
      <c r="D231" s="127">
        <v>27560</v>
      </c>
      <c r="E231" s="127">
        <v>20560</v>
      </c>
      <c r="F231" s="127">
        <v>11560</v>
      </c>
      <c r="G231" s="127">
        <v>8180</v>
      </c>
      <c r="H231" s="127">
        <v>4810</v>
      </c>
      <c r="I231" s="127">
        <v>1430</v>
      </c>
      <c r="J231" s="127">
        <v>0</v>
      </c>
      <c r="K231" s="127">
        <v>0</v>
      </c>
      <c r="L231" s="127">
        <v>0</v>
      </c>
      <c r="M231" s="127">
        <v>0</v>
      </c>
      <c r="N231" s="128">
        <v>0</v>
      </c>
    </row>
    <row r="232" spans="2:14" ht="20.100000000000001" customHeight="1">
      <c r="B232" s="125">
        <v>2260</v>
      </c>
      <c r="C232" s="126">
        <v>2270</v>
      </c>
      <c r="D232" s="127">
        <v>27880</v>
      </c>
      <c r="E232" s="127">
        <v>20880</v>
      </c>
      <c r="F232" s="127">
        <v>11760</v>
      </c>
      <c r="G232" s="127">
        <v>8380</v>
      </c>
      <c r="H232" s="127">
        <v>5010</v>
      </c>
      <c r="I232" s="127">
        <v>1630</v>
      </c>
      <c r="J232" s="127">
        <v>0</v>
      </c>
      <c r="K232" s="127">
        <v>0</v>
      </c>
      <c r="L232" s="127">
        <v>0</v>
      </c>
      <c r="M232" s="127">
        <v>0</v>
      </c>
      <c r="N232" s="128">
        <v>0</v>
      </c>
    </row>
    <row r="233" spans="2:14" ht="20.100000000000001" customHeight="1">
      <c r="B233" s="125">
        <v>2270</v>
      </c>
      <c r="C233" s="126">
        <v>2280</v>
      </c>
      <c r="D233" s="127">
        <v>28200</v>
      </c>
      <c r="E233" s="127">
        <v>21200</v>
      </c>
      <c r="F233" s="127">
        <v>11960</v>
      </c>
      <c r="G233" s="127">
        <v>8580</v>
      </c>
      <c r="H233" s="127">
        <v>5210</v>
      </c>
      <c r="I233" s="127">
        <v>1830</v>
      </c>
      <c r="J233" s="127">
        <v>0</v>
      </c>
      <c r="K233" s="127">
        <v>0</v>
      </c>
      <c r="L233" s="127">
        <v>0</v>
      </c>
      <c r="M233" s="127">
        <v>0</v>
      </c>
      <c r="N233" s="128">
        <v>0</v>
      </c>
    </row>
    <row r="234" spans="2:14" ht="20.100000000000001" customHeight="1">
      <c r="B234" s="125">
        <v>2280</v>
      </c>
      <c r="C234" s="126">
        <v>2290</v>
      </c>
      <c r="D234" s="127">
        <v>28520</v>
      </c>
      <c r="E234" s="127">
        <v>21520</v>
      </c>
      <c r="F234" s="127">
        <v>12150</v>
      </c>
      <c r="G234" s="127">
        <v>8780</v>
      </c>
      <c r="H234" s="127">
        <v>5400</v>
      </c>
      <c r="I234" s="127">
        <v>2030</v>
      </c>
      <c r="J234" s="127">
        <v>0</v>
      </c>
      <c r="K234" s="127">
        <v>0</v>
      </c>
      <c r="L234" s="127">
        <v>0</v>
      </c>
      <c r="M234" s="127">
        <v>0</v>
      </c>
      <c r="N234" s="128">
        <v>0</v>
      </c>
    </row>
    <row r="235" spans="2:14" ht="20.100000000000001" customHeight="1">
      <c r="B235" s="125">
        <v>2290</v>
      </c>
      <c r="C235" s="126">
        <v>2300</v>
      </c>
      <c r="D235" s="127">
        <v>28840</v>
      </c>
      <c r="E235" s="127">
        <v>21840</v>
      </c>
      <c r="F235" s="127">
        <v>12350</v>
      </c>
      <c r="G235" s="127">
        <v>8980</v>
      </c>
      <c r="H235" s="127">
        <v>5600</v>
      </c>
      <c r="I235" s="127">
        <v>2230</v>
      </c>
      <c r="J235" s="127">
        <v>0</v>
      </c>
      <c r="K235" s="127">
        <v>0</v>
      </c>
      <c r="L235" s="127">
        <v>0</v>
      </c>
      <c r="M235" s="127">
        <v>0</v>
      </c>
      <c r="N235" s="128">
        <v>0</v>
      </c>
    </row>
    <row r="236" spans="2:14" ht="20.100000000000001" customHeight="1">
      <c r="B236" s="125">
        <v>2300</v>
      </c>
      <c r="C236" s="126">
        <v>2310</v>
      </c>
      <c r="D236" s="127">
        <v>29160</v>
      </c>
      <c r="E236" s="127">
        <v>22160</v>
      </c>
      <c r="F236" s="127">
        <v>12550</v>
      </c>
      <c r="G236" s="127">
        <v>9180</v>
      </c>
      <c r="H236" s="127">
        <v>5800</v>
      </c>
      <c r="I236" s="127">
        <v>2430</v>
      </c>
      <c r="J236" s="127">
        <v>0</v>
      </c>
      <c r="K236" s="127">
        <v>0</v>
      </c>
      <c r="L236" s="127">
        <v>0</v>
      </c>
      <c r="M236" s="127">
        <v>0</v>
      </c>
      <c r="N236" s="128">
        <v>0</v>
      </c>
    </row>
    <row r="237" spans="2:14" ht="20.100000000000001" customHeight="1">
      <c r="B237" s="125">
        <v>2310</v>
      </c>
      <c r="C237" s="126">
        <v>2320</v>
      </c>
      <c r="D237" s="127">
        <v>29480</v>
      </c>
      <c r="E237" s="127">
        <v>22480</v>
      </c>
      <c r="F237" s="127">
        <v>12750</v>
      </c>
      <c r="G237" s="127">
        <v>9370</v>
      </c>
      <c r="H237" s="127">
        <v>6000</v>
      </c>
      <c r="I237" s="127">
        <v>2620</v>
      </c>
      <c r="J237" s="127">
        <v>0</v>
      </c>
      <c r="K237" s="127">
        <v>0</v>
      </c>
      <c r="L237" s="127">
        <v>0</v>
      </c>
      <c r="M237" s="127">
        <v>0</v>
      </c>
      <c r="N237" s="128">
        <v>0</v>
      </c>
    </row>
    <row r="238" spans="2:14" ht="20.100000000000001" customHeight="1">
      <c r="B238" s="125">
        <v>2320</v>
      </c>
      <c r="C238" s="126">
        <v>2330</v>
      </c>
      <c r="D238" s="127">
        <v>29810</v>
      </c>
      <c r="E238" s="127">
        <v>22810</v>
      </c>
      <c r="F238" s="127">
        <v>12950</v>
      </c>
      <c r="G238" s="127">
        <v>9570</v>
      </c>
      <c r="H238" s="127">
        <v>6200</v>
      </c>
      <c r="I238" s="127">
        <v>2820</v>
      </c>
      <c r="J238" s="127">
        <v>0</v>
      </c>
      <c r="K238" s="127">
        <v>0</v>
      </c>
      <c r="L238" s="127">
        <v>0</v>
      </c>
      <c r="M238" s="127">
        <v>0</v>
      </c>
      <c r="N238" s="128">
        <v>0</v>
      </c>
    </row>
    <row r="239" spans="2:14" ht="20.100000000000001" customHeight="1">
      <c r="B239" s="125">
        <v>2330</v>
      </c>
      <c r="C239" s="126">
        <v>2340</v>
      </c>
      <c r="D239" s="127">
        <v>30130</v>
      </c>
      <c r="E239" s="127">
        <v>23130</v>
      </c>
      <c r="F239" s="127">
        <v>13150</v>
      </c>
      <c r="G239" s="127">
        <v>9770</v>
      </c>
      <c r="H239" s="127">
        <v>6400</v>
      </c>
      <c r="I239" s="127">
        <v>3020</v>
      </c>
      <c r="J239" s="127">
        <v>0</v>
      </c>
      <c r="K239" s="127">
        <v>0</v>
      </c>
      <c r="L239" s="127">
        <v>0</v>
      </c>
      <c r="M239" s="127">
        <v>0</v>
      </c>
      <c r="N239" s="128">
        <v>0</v>
      </c>
    </row>
    <row r="240" spans="2:14" ht="20.100000000000001" customHeight="1">
      <c r="B240" s="125">
        <v>2340</v>
      </c>
      <c r="C240" s="126">
        <v>2350</v>
      </c>
      <c r="D240" s="127">
        <v>30450</v>
      </c>
      <c r="E240" s="127">
        <v>23450</v>
      </c>
      <c r="F240" s="127">
        <v>13340</v>
      </c>
      <c r="G240" s="127">
        <v>9970</v>
      </c>
      <c r="H240" s="127">
        <v>6590</v>
      </c>
      <c r="I240" s="127">
        <v>3220</v>
      </c>
      <c r="J240" s="127">
        <v>0</v>
      </c>
      <c r="K240" s="127">
        <v>0</v>
      </c>
      <c r="L240" s="127">
        <v>0</v>
      </c>
      <c r="M240" s="127">
        <v>0</v>
      </c>
      <c r="N240" s="128">
        <v>0</v>
      </c>
    </row>
    <row r="241" spans="2:14" ht="20.100000000000001" customHeight="1">
      <c r="B241" s="125">
        <v>2350</v>
      </c>
      <c r="C241" s="126">
        <v>2360</v>
      </c>
      <c r="D241" s="127">
        <v>30770</v>
      </c>
      <c r="E241" s="127">
        <v>23770</v>
      </c>
      <c r="F241" s="127">
        <v>13540</v>
      </c>
      <c r="G241" s="127">
        <v>10170</v>
      </c>
      <c r="H241" s="127">
        <v>6790</v>
      </c>
      <c r="I241" s="127">
        <v>3420</v>
      </c>
      <c r="J241" s="127">
        <v>0</v>
      </c>
      <c r="K241" s="127">
        <v>0</v>
      </c>
      <c r="L241" s="127">
        <v>0</v>
      </c>
      <c r="M241" s="127">
        <v>0</v>
      </c>
      <c r="N241" s="128">
        <v>0</v>
      </c>
    </row>
    <row r="242" spans="2:14" ht="20.100000000000001" customHeight="1">
      <c r="B242" s="125">
        <v>2360</v>
      </c>
      <c r="C242" s="126">
        <v>2370</v>
      </c>
      <c r="D242" s="127">
        <v>31090</v>
      </c>
      <c r="E242" s="127">
        <v>24090</v>
      </c>
      <c r="F242" s="127">
        <v>13740</v>
      </c>
      <c r="G242" s="127">
        <v>10370</v>
      </c>
      <c r="H242" s="127">
        <v>6990</v>
      </c>
      <c r="I242" s="127">
        <v>3620</v>
      </c>
      <c r="J242" s="127">
        <v>0</v>
      </c>
      <c r="K242" s="127">
        <v>0</v>
      </c>
      <c r="L242" s="127">
        <v>0</v>
      </c>
      <c r="M242" s="127">
        <v>0</v>
      </c>
      <c r="N242" s="128">
        <v>0</v>
      </c>
    </row>
    <row r="243" spans="2:14" ht="20.100000000000001" customHeight="1">
      <c r="B243" s="125">
        <v>2370</v>
      </c>
      <c r="C243" s="126">
        <v>2380</v>
      </c>
      <c r="D243" s="127">
        <v>31410</v>
      </c>
      <c r="E243" s="127">
        <v>24410</v>
      </c>
      <c r="F243" s="127">
        <v>13940</v>
      </c>
      <c r="G243" s="127">
        <v>10560</v>
      </c>
      <c r="H243" s="127">
        <v>7190</v>
      </c>
      <c r="I243" s="127">
        <v>3810</v>
      </c>
      <c r="J243" s="127">
        <v>0</v>
      </c>
      <c r="K243" s="127">
        <v>0</v>
      </c>
      <c r="L243" s="127">
        <v>0</v>
      </c>
      <c r="M243" s="127">
        <v>0</v>
      </c>
      <c r="N243" s="128">
        <v>0</v>
      </c>
    </row>
    <row r="244" spans="2:14" ht="20.100000000000001" customHeight="1">
      <c r="B244" s="125">
        <v>2380</v>
      </c>
      <c r="C244" s="126">
        <v>2390</v>
      </c>
      <c r="D244" s="127">
        <v>31730</v>
      </c>
      <c r="E244" s="127">
        <v>24730</v>
      </c>
      <c r="F244" s="127">
        <v>14140</v>
      </c>
      <c r="G244" s="127">
        <v>10760</v>
      </c>
      <c r="H244" s="127">
        <v>7390</v>
      </c>
      <c r="I244" s="127">
        <v>4010</v>
      </c>
      <c r="J244" s="127">
        <v>0</v>
      </c>
      <c r="K244" s="127">
        <v>0</v>
      </c>
      <c r="L244" s="127">
        <v>0</v>
      </c>
      <c r="M244" s="127">
        <v>0</v>
      </c>
      <c r="N244" s="128">
        <v>0</v>
      </c>
    </row>
    <row r="245" spans="2:14" ht="20.100000000000001" customHeight="1">
      <c r="B245" s="125">
        <v>2390</v>
      </c>
      <c r="C245" s="126">
        <v>2400</v>
      </c>
      <c r="D245" s="127">
        <v>32050</v>
      </c>
      <c r="E245" s="127">
        <v>25050</v>
      </c>
      <c r="F245" s="127">
        <v>14340</v>
      </c>
      <c r="G245" s="127">
        <v>10960</v>
      </c>
      <c r="H245" s="127">
        <v>7590</v>
      </c>
      <c r="I245" s="127">
        <v>4210</v>
      </c>
      <c r="J245" s="127">
        <v>0</v>
      </c>
      <c r="K245" s="127">
        <v>0</v>
      </c>
      <c r="L245" s="127">
        <v>0</v>
      </c>
      <c r="M245" s="127">
        <v>0</v>
      </c>
      <c r="N245" s="128">
        <v>0</v>
      </c>
    </row>
    <row r="246" spans="2:14" ht="20.100000000000001" customHeight="1">
      <c r="B246" s="125">
        <v>2400</v>
      </c>
      <c r="C246" s="126">
        <v>2410</v>
      </c>
      <c r="D246" s="127">
        <v>32380</v>
      </c>
      <c r="E246" s="127">
        <v>25380</v>
      </c>
      <c r="F246" s="127">
        <v>14530</v>
      </c>
      <c r="G246" s="127">
        <v>11160</v>
      </c>
      <c r="H246" s="127">
        <v>7780</v>
      </c>
      <c r="I246" s="127">
        <v>4410</v>
      </c>
      <c r="J246" s="127">
        <v>1030</v>
      </c>
      <c r="K246" s="127">
        <v>0</v>
      </c>
      <c r="L246" s="127">
        <v>0</v>
      </c>
      <c r="M246" s="127">
        <v>0</v>
      </c>
      <c r="N246" s="128">
        <v>0</v>
      </c>
    </row>
    <row r="247" spans="2:14" ht="20.100000000000001" customHeight="1">
      <c r="B247" s="125">
        <v>2410</v>
      </c>
      <c r="C247" s="126">
        <v>2420</v>
      </c>
      <c r="D247" s="127">
        <v>32700</v>
      </c>
      <c r="E247" s="127">
        <v>25700</v>
      </c>
      <c r="F247" s="127">
        <v>14730</v>
      </c>
      <c r="G247" s="127">
        <v>11360</v>
      </c>
      <c r="H247" s="127">
        <v>7980</v>
      </c>
      <c r="I247" s="127">
        <v>4610</v>
      </c>
      <c r="J247" s="127">
        <v>1230</v>
      </c>
      <c r="K247" s="127">
        <v>0</v>
      </c>
      <c r="L247" s="127">
        <v>0</v>
      </c>
      <c r="M247" s="127">
        <v>0</v>
      </c>
      <c r="N247" s="128">
        <v>0</v>
      </c>
    </row>
    <row r="248" spans="2:14" ht="20.100000000000001" customHeight="1">
      <c r="B248" s="125">
        <v>2420</v>
      </c>
      <c r="C248" s="126">
        <v>2430</v>
      </c>
      <c r="D248" s="127">
        <v>33020</v>
      </c>
      <c r="E248" s="127">
        <v>26020</v>
      </c>
      <c r="F248" s="127">
        <v>14930</v>
      </c>
      <c r="G248" s="127">
        <v>11560</v>
      </c>
      <c r="H248" s="127">
        <v>8180</v>
      </c>
      <c r="I248" s="127">
        <v>4810</v>
      </c>
      <c r="J248" s="127">
        <v>1430</v>
      </c>
      <c r="K248" s="127">
        <v>0</v>
      </c>
      <c r="L248" s="127">
        <v>0</v>
      </c>
      <c r="M248" s="127">
        <v>0</v>
      </c>
      <c r="N248" s="128">
        <v>0</v>
      </c>
    </row>
    <row r="249" spans="2:14" ht="20.100000000000001" customHeight="1">
      <c r="B249" s="125">
        <v>2430</v>
      </c>
      <c r="C249" s="126">
        <v>2440</v>
      </c>
      <c r="D249" s="127">
        <v>33340</v>
      </c>
      <c r="E249" s="127">
        <v>26340</v>
      </c>
      <c r="F249" s="127">
        <v>15130</v>
      </c>
      <c r="G249" s="127">
        <v>11760</v>
      </c>
      <c r="H249" s="127">
        <v>8380</v>
      </c>
      <c r="I249" s="127">
        <v>5010</v>
      </c>
      <c r="J249" s="127">
        <v>1630</v>
      </c>
      <c r="K249" s="127">
        <v>0</v>
      </c>
      <c r="L249" s="127">
        <v>0</v>
      </c>
      <c r="M249" s="127">
        <v>0</v>
      </c>
      <c r="N249" s="128">
        <v>0</v>
      </c>
    </row>
    <row r="250" spans="2:14" ht="20.100000000000001" customHeight="1">
      <c r="B250" s="125">
        <v>2440</v>
      </c>
      <c r="C250" s="126">
        <v>2450</v>
      </c>
      <c r="D250" s="127">
        <v>33660</v>
      </c>
      <c r="E250" s="127">
        <v>26660</v>
      </c>
      <c r="F250" s="127">
        <v>15330</v>
      </c>
      <c r="G250" s="127">
        <v>11950</v>
      </c>
      <c r="H250" s="127">
        <v>8580</v>
      </c>
      <c r="I250" s="127">
        <v>5200</v>
      </c>
      <c r="J250" s="127">
        <v>1830</v>
      </c>
      <c r="K250" s="127">
        <v>0</v>
      </c>
      <c r="L250" s="127">
        <v>0</v>
      </c>
      <c r="M250" s="127">
        <v>0</v>
      </c>
      <c r="N250" s="128">
        <v>0</v>
      </c>
    </row>
    <row r="251" spans="2:14" ht="20.100000000000001" customHeight="1">
      <c r="B251" s="125">
        <v>2450</v>
      </c>
      <c r="C251" s="126">
        <v>2460</v>
      </c>
      <c r="D251" s="127">
        <v>33980</v>
      </c>
      <c r="E251" s="127">
        <v>26980</v>
      </c>
      <c r="F251" s="127">
        <v>15530</v>
      </c>
      <c r="G251" s="127">
        <v>12150</v>
      </c>
      <c r="H251" s="127">
        <v>8780</v>
      </c>
      <c r="I251" s="127">
        <v>5400</v>
      </c>
      <c r="J251" s="127">
        <v>2030</v>
      </c>
      <c r="K251" s="127">
        <v>0</v>
      </c>
      <c r="L251" s="127">
        <v>0</v>
      </c>
      <c r="M251" s="127">
        <v>0</v>
      </c>
      <c r="N251" s="128">
        <v>0</v>
      </c>
    </row>
    <row r="252" spans="2:14" ht="20.100000000000001" customHeight="1">
      <c r="B252" s="125">
        <v>2460</v>
      </c>
      <c r="C252" s="126">
        <v>2470</v>
      </c>
      <c r="D252" s="127">
        <v>34300</v>
      </c>
      <c r="E252" s="127">
        <v>27300</v>
      </c>
      <c r="F252" s="127">
        <v>15730</v>
      </c>
      <c r="G252" s="127">
        <v>12350</v>
      </c>
      <c r="H252" s="127">
        <v>8980</v>
      </c>
      <c r="I252" s="127">
        <v>5600</v>
      </c>
      <c r="J252" s="127">
        <v>2230</v>
      </c>
      <c r="K252" s="127">
        <v>0</v>
      </c>
      <c r="L252" s="127">
        <v>0</v>
      </c>
      <c r="M252" s="127">
        <v>0</v>
      </c>
      <c r="N252" s="128">
        <v>0</v>
      </c>
    </row>
    <row r="253" spans="2:14" ht="20.100000000000001" customHeight="1">
      <c r="B253" s="125">
        <v>2470</v>
      </c>
      <c r="C253" s="126">
        <v>2480</v>
      </c>
      <c r="D253" s="127">
        <v>34630</v>
      </c>
      <c r="E253" s="127">
        <v>27630</v>
      </c>
      <c r="F253" s="127">
        <v>15920</v>
      </c>
      <c r="G253" s="127">
        <v>12550</v>
      </c>
      <c r="H253" s="127">
        <v>9170</v>
      </c>
      <c r="I253" s="127">
        <v>5800</v>
      </c>
      <c r="J253" s="127">
        <v>2420</v>
      </c>
      <c r="K253" s="127">
        <v>0</v>
      </c>
      <c r="L253" s="127">
        <v>0</v>
      </c>
      <c r="M253" s="127">
        <v>0</v>
      </c>
      <c r="N253" s="128">
        <v>0</v>
      </c>
    </row>
    <row r="254" spans="2:14" ht="20.100000000000001" customHeight="1">
      <c r="B254" s="125">
        <v>2480</v>
      </c>
      <c r="C254" s="126">
        <v>2490</v>
      </c>
      <c r="D254" s="127">
        <v>34950</v>
      </c>
      <c r="E254" s="127">
        <v>27950</v>
      </c>
      <c r="F254" s="127">
        <v>16120</v>
      </c>
      <c r="G254" s="127">
        <v>12750</v>
      </c>
      <c r="H254" s="127">
        <v>9370</v>
      </c>
      <c r="I254" s="127">
        <v>6000</v>
      </c>
      <c r="J254" s="127">
        <v>2620</v>
      </c>
      <c r="K254" s="127">
        <v>0</v>
      </c>
      <c r="L254" s="127">
        <v>0</v>
      </c>
      <c r="M254" s="127">
        <v>0</v>
      </c>
      <c r="N254" s="128">
        <v>0</v>
      </c>
    </row>
    <row r="255" spans="2:14" ht="20.100000000000001" customHeight="1">
      <c r="B255" s="125">
        <v>2490</v>
      </c>
      <c r="C255" s="126">
        <v>2500</v>
      </c>
      <c r="D255" s="127">
        <v>35270</v>
      </c>
      <c r="E255" s="127">
        <v>28270</v>
      </c>
      <c r="F255" s="127">
        <v>16320</v>
      </c>
      <c r="G255" s="127">
        <v>12950</v>
      </c>
      <c r="H255" s="127">
        <v>9570</v>
      </c>
      <c r="I255" s="127">
        <v>6200</v>
      </c>
      <c r="J255" s="127">
        <v>2820</v>
      </c>
      <c r="K255" s="127">
        <v>0</v>
      </c>
      <c r="L255" s="127">
        <v>0</v>
      </c>
      <c r="M255" s="127">
        <v>0</v>
      </c>
      <c r="N255" s="128">
        <v>0</v>
      </c>
    </row>
    <row r="256" spans="2:14" ht="20.100000000000001" customHeight="1">
      <c r="B256" s="125">
        <v>2500</v>
      </c>
      <c r="C256" s="126">
        <v>2510</v>
      </c>
      <c r="D256" s="127">
        <v>35600</v>
      </c>
      <c r="E256" s="127">
        <v>28600</v>
      </c>
      <c r="F256" s="127">
        <v>16530</v>
      </c>
      <c r="G256" s="127">
        <v>13150</v>
      </c>
      <c r="H256" s="127">
        <v>9780</v>
      </c>
      <c r="I256" s="127">
        <v>6400</v>
      </c>
      <c r="J256" s="127">
        <v>3030</v>
      </c>
      <c r="K256" s="127">
        <v>0</v>
      </c>
      <c r="L256" s="127">
        <v>0</v>
      </c>
      <c r="M256" s="127">
        <v>0</v>
      </c>
      <c r="N256" s="128">
        <v>0</v>
      </c>
    </row>
    <row r="257" spans="2:14" ht="20.100000000000001" customHeight="1">
      <c r="B257" s="125">
        <v>2510</v>
      </c>
      <c r="C257" s="126">
        <v>2520</v>
      </c>
      <c r="D257" s="127">
        <v>35940</v>
      </c>
      <c r="E257" s="127">
        <v>28940</v>
      </c>
      <c r="F257" s="127">
        <v>16740</v>
      </c>
      <c r="G257" s="127">
        <v>13360</v>
      </c>
      <c r="H257" s="127">
        <v>9990</v>
      </c>
      <c r="I257" s="127">
        <v>6610</v>
      </c>
      <c r="J257" s="127">
        <v>3240</v>
      </c>
      <c r="K257" s="127">
        <v>0</v>
      </c>
      <c r="L257" s="127">
        <v>0</v>
      </c>
      <c r="M257" s="127">
        <v>0</v>
      </c>
      <c r="N257" s="128">
        <v>0</v>
      </c>
    </row>
    <row r="258" spans="2:14" ht="20.100000000000001" customHeight="1">
      <c r="B258" s="125">
        <v>2520</v>
      </c>
      <c r="C258" s="126">
        <v>2530</v>
      </c>
      <c r="D258" s="127">
        <v>36280</v>
      </c>
      <c r="E258" s="127">
        <v>29280</v>
      </c>
      <c r="F258" s="127">
        <v>16950</v>
      </c>
      <c r="G258" s="127">
        <v>13580</v>
      </c>
      <c r="H258" s="127">
        <v>10200</v>
      </c>
      <c r="I258" s="127">
        <v>6830</v>
      </c>
      <c r="J258" s="127">
        <v>3450</v>
      </c>
      <c r="K258" s="127">
        <v>0</v>
      </c>
      <c r="L258" s="127">
        <v>0</v>
      </c>
      <c r="M258" s="127">
        <v>0</v>
      </c>
      <c r="N258" s="128">
        <v>0</v>
      </c>
    </row>
    <row r="259" spans="2:14" ht="20.100000000000001" customHeight="1">
      <c r="B259" s="125">
        <v>2530</v>
      </c>
      <c r="C259" s="126">
        <v>2540</v>
      </c>
      <c r="D259" s="127">
        <v>36630</v>
      </c>
      <c r="E259" s="127">
        <v>29630</v>
      </c>
      <c r="F259" s="127">
        <v>17160</v>
      </c>
      <c r="G259" s="127">
        <v>13790</v>
      </c>
      <c r="H259" s="127">
        <v>10410</v>
      </c>
      <c r="I259" s="127">
        <v>7040</v>
      </c>
      <c r="J259" s="127">
        <v>3660</v>
      </c>
      <c r="K259" s="127">
        <v>0</v>
      </c>
      <c r="L259" s="127">
        <v>0</v>
      </c>
      <c r="M259" s="127">
        <v>0</v>
      </c>
      <c r="N259" s="128">
        <v>0</v>
      </c>
    </row>
    <row r="260" spans="2:14" ht="20.100000000000001" customHeight="1">
      <c r="B260" s="125">
        <v>2540</v>
      </c>
      <c r="C260" s="126">
        <v>2550</v>
      </c>
      <c r="D260" s="127">
        <v>36970</v>
      </c>
      <c r="E260" s="127">
        <v>29970</v>
      </c>
      <c r="F260" s="127">
        <v>17370</v>
      </c>
      <c r="G260" s="127">
        <v>14000</v>
      </c>
      <c r="H260" s="127">
        <v>10620</v>
      </c>
      <c r="I260" s="127">
        <v>7250</v>
      </c>
      <c r="J260" s="127">
        <v>3870</v>
      </c>
      <c r="K260" s="127">
        <v>0</v>
      </c>
      <c r="L260" s="127">
        <v>0</v>
      </c>
      <c r="M260" s="127">
        <v>0</v>
      </c>
      <c r="N260" s="128">
        <v>0</v>
      </c>
    </row>
    <row r="261" spans="2:14" ht="20.100000000000001" customHeight="1">
      <c r="B261" s="125">
        <v>2550</v>
      </c>
      <c r="C261" s="126">
        <v>2560</v>
      </c>
      <c r="D261" s="127">
        <v>37310</v>
      </c>
      <c r="E261" s="127">
        <v>30310</v>
      </c>
      <c r="F261" s="127">
        <v>17590</v>
      </c>
      <c r="G261" s="127">
        <v>14210</v>
      </c>
      <c r="H261" s="127">
        <v>10840</v>
      </c>
      <c r="I261" s="127">
        <v>7460</v>
      </c>
      <c r="J261" s="127">
        <v>4090</v>
      </c>
      <c r="K261" s="127">
        <v>0</v>
      </c>
      <c r="L261" s="127">
        <v>0</v>
      </c>
      <c r="M261" s="127">
        <v>0</v>
      </c>
      <c r="N261" s="128">
        <v>0</v>
      </c>
    </row>
    <row r="262" spans="2:14" ht="20.100000000000001" customHeight="1">
      <c r="B262" s="125">
        <v>2560</v>
      </c>
      <c r="C262" s="126">
        <v>2570</v>
      </c>
      <c r="D262" s="127">
        <v>37650</v>
      </c>
      <c r="E262" s="127">
        <v>30650</v>
      </c>
      <c r="F262" s="127">
        <v>17800</v>
      </c>
      <c r="G262" s="127">
        <v>14420</v>
      </c>
      <c r="H262" s="127">
        <v>11050</v>
      </c>
      <c r="I262" s="127">
        <v>7670</v>
      </c>
      <c r="J262" s="127">
        <v>4300</v>
      </c>
      <c r="K262" s="127">
        <v>0</v>
      </c>
      <c r="L262" s="127">
        <v>0</v>
      </c>
      <c r="M262" s="127">
        <v>0</v>
      </c>
      <c r="N262" s="128">
        <v>0</v>
      </c>
    </row>
    <row r="263" spans="2:14" ht="20.100000000000001" customHeight="1">
      <c r="B263" s="125">
        <v>2570</v>
      </c>
      <c r="C263" s="126">
        <v>2580</v>
      </c>
      <c r="D263" s="127">
        <v>38000</v>
      </c>
      <c r="E263" s="127">
        <v>31000</v>
      </c>
      <c r="F263" s="127">
        <v>18010</v>
      </c>
      <c r="G263" s="127">
        <v>14630</v>
      </c>
      <c r="H263" s="127">
        <v>11260</v>
      </c>
      <c r="I263" s="127">
        <v>7880</v>
      </c>
      <c r="J263" s="127">
        <v>4510</v>
      </c>
      <c r="K263" s="127">
        <v>1130</v>
      </c>
      <c r="L263" s="127">
        <v>0</v>
      </c>
      <c r="M263" s="127">
        <v>0</v>
      </c>
      <c r="N263" s="128">
        <v>0</v>
      </c>
    </row>
    <row r="264" spans="2:14" ht="20.100000000000001" customHeight="1">
      <c r="B264" s="125">
        <v>2580</v>
      </c>
      <c r="C264" s="126">
        <v>2590</v>
      </c>
      <c r="D264" s="127">
        <v>38340</v>
      </c>
      <c r="E264" s="127">
        <v>31340</v>
      </c>
      <c r="F264" s="127">
        <v>18220</v>
      </c>
      <c r="G264" s="127">
        <v>14850</v>
      </c>
      <c r="H264" s="127">
        <v>11470</v>
      </c>
      <c r="I264" s="127">
        <v>8100</v>
      </c>
      <c r="J264" s="127">
        <v>4720</v>
      </c>
      <c r="K264" s="127">
        <v>1350</v>
      </c>
      <c r="L264" s="127">
        <v>0</v>
      </c>
      <c r="M264" s="127">
        <v>0</v>
      </c>
      <c r="N264" s="128">
        <v>0</v>
      </c>
    </row>
    <row r="265" spans="2:14" ht="20.100000000000001" customHeight="1">
      <c r="B265" s="125">
        <v>2590</v>
      </c>
      <c r="C265" s="126">
        <v>2600</v>
      </c>
      <c r="D265" s="127">
        <v>38830</v>
      </c>
      <c r="E265" s="127">
        <v>31680</v>
      </c>
      <c r="F265" s="127">
        <v>18430</v>
      </c>
      <c r="G265" s="127">
        <v>15060</v>
      </c>
      <c r="H265" s="127">
        <v>11680</v>
      </c>
      <c r="I265" s="127">
        <v>8310</v>
      </c>
      <c r="J265" s="127">
        <v>4930</v>
      </c>
      <c r="K265" s="127">
        <v>1560</v>
      </c>
      <c r="L265" s="127">
        <v>0</v>
      </c>
      <c r="M265" s="127">
        <v>0</v>
      </c>
      <c r="N265" s="128">
        <v>0</v>
      </c>
    </row>
    <row r="266" spans="2:14" ht="20.100000000000001" customHeight="1">
      <c r="B266" s="125">
        <v>2600</v>
      </c>
      <c r="C266" s="126">
        <v>2610</v>
      </c>
      <c r="D266" s="127">
        <v>39690</v>
      </c>
      <c r="E266" s="127">
        <v>32020</v>
      </c>
      <c r="F266" s="127">
        <v>18650</v>
      </c>
      <c r="G266" s="127">
        <v>15270</v>
      </c>
      <c r="H266" s="127">
        <v>11900</v>
      </c>
      <c r="I266" s="127">
        <v>8520</v>
      </c>
      <c r="J266" s="127">
        <v>5150</v>
      </c>
      <c r="K266" s="127">
        <v>1770</v>
      </c>
      <c r="L266" s="127">
        <v>0</v>
      </c>
      <c r="M266" s="127">
        <v>0</v>
      </c>
      <c r="N266" s="128">
        <v>0</v>
      </c>
    </row>
    <row r="267" spans="2:14" ht="20.100000000000001" customHeight="1">
      <c r="B267" s="125">
        <v>2610</v>
      </c>
      <c r="C267" s="126">
        <v>2620</v>
      </c>
      <c r="D267" s="127">
        <v>40540</v>
      </c>
      <c r="E267" s="127">
        <v>32360</v>
      </c>
      <c r="F267" s="127">
        <v>18920</v>
      </c>
      <c r="G267" s="127">
        <v>15480</v>
      </c>
      <c r="H267" s="127">
        <v>12110</v>
      </c>
      <c r="I267" s="127">
        <v>8730</v>
      </c>
      <c r="J267" s="127">
        <v>5360</v>
      </c>
      <c r="K267" s="127">
        <v>1980</v>
      </c>
      <c r="L267" s="127">
        <v>0</v>
      </c>
      <c r="M267" s="127">
        <v>0</v>
      </c>
      <c r="N267" s="128">
        <v>0</v>
      </c>
    </row>
    <row r="268" spans="2:14" ht="20.100000000000001" customHeight="1">
      <c r="B268" s="125">
        <v>2620</v>
      </c>
      <c r="C268" s="126">
        <v>2630</v>
      </c>
      <c r="D268" s="127">
        <v>41400</v>
      </c>
      <c r="E268" s="127">
        <v>32710</v>
      </c>
      <c r="F268" s="127">
        <v>19250</v>
      </c>
      <c r="G268" s="127">
        <v>15690</v>
      </c>
      <c r="H268" s="127">
        <v>12320</v>
      </c>
      <c r="I268" s="127">
        <v>8940</v>
      </c>
      <c r="J268" s="127">
        <v>5570</v>
      </c>
      <c r="K268" s="127">
        <v>2190</v>
      </c>
      <c r="L268" s="127">
        <v>0</v>
      </c>
      <c r="M268" s="127">
        <v>0</v>
      </c>
      <c r="N268" s="128">
        <v>0</v>
      </c>
    </row>
    <row r="269" spans="2:14" ht="20.100000000000001" customHeight="1">
      <c r="B269" s="125">
        <v>2630</v>
      </c>
      <c r="C269" s="126">
        <v>2640</v>
      </c>
      <c r="D269" s="127">
        <v>42260</v>
      </c>
      <c r="E269" s="127">
        <v>33050</v>
      </c>
      <c r="F269" s="127">
        <v>19580</v>
      </c>
      <c r="G269" s="127">
        <v>15910</v>
      </c>
      <c r="H269" s="127">
        <v>12530</v>
      </c>
      <c r="I269" s="127">
        <v>9160</v>
      </c>
      <c r="J269" s="127">
        <v>5780</v>
      </c>
      <c r="K269" s="127">
        <v>2410</v>
      </c>
      <c r="L269" s="127">
        <v>0</v>
      </c>
      <c r="M269" s="127">
        <v>0</v>
      </c>
      <c r="N269" s="128">
        <v>0</v>
      </c>
    </row>
    <row r="270" spans="2:14" ht="20.100000000000001" customHeight="1">
      <c r="B270" s="125">
        <v>2640</v>
      </c>
      <c r="C270" s="126">
        <v>2650</v>
      </c>
      <c r="D270" s="127">
        <v>43110</v>
      </c>
      <c r="E270" s="127">
        <v>33390</v>
      </c>
      <c r="F270" s="127">
        <v>19910</v>
      </c>
      <c r="G270" s="127">
        <v>16120</v>
      </c>
      <c r="H270" s="127">
        <v>12740</v>
      </c>
      <c r="I270" s="127">
        <v>9370</v>
      </c>
      <c r="J270" s="127">
        <v>5990</v>
      </c>
      <c r="K270" s="127">
        <v>2620</v>
      </c>
      <c r="L270" s="127">
        <v>0</v>
      </c>
      <c r="M270" s="127">
        <v>0</v>
      </c>
      <c r="N270" s="128">
        <v>0</v>
      </c>
    </row>
    <row r="271" spans="2:14" ht="20.100000000000001" customHeight="1">
      <c r="B271" s="125">
        <v>2650</v>
      </c>
      <c r="C271" s="126">
        <v>2660</v>
      </c>
      <c r="D271" s="127">
        <v>43970</v>
      </c>
      <c r="E271" s="127">
        <v>33730</v>
      </c>
      <c r="F271" s="127">
        <v>20240</v>
      </c>
      <c r="G271" s="127">
        <v>16330</v>
      </c>
      <c r="H271" s="127">
        <v>12960</v>
      </c>
      <c r="I271" s="127">
        <v>9580</v>
      </c>
      <c r="J271" s="127">
        <v>6210</v>
      </c>
      <c r="K271" s="127">
        <v>2830</v>
      </c>
      <c r="L271" s="127">
        <v>0</v>
      </c>
      <c r="M271" s="127">
        <v>0</v>
      </c>
      <c r="N271" s="128">
        <v>0</v>
      </c>
    </row>
    <row r="272" spans="2:14" ht="20.100000000000001" customHeight="1">
      <c r="B272" s="125">
        <v>2660</v>
      </c>
      <c r="C272" s="126">
        <v>2670</v>
      </c>
      <c r="D272" s="127">
        <v>44820</v>
      </c>
      <c r="E272" s="127">
        <v>34080</v>
      </c>
      <c r="F272" s="127">
        <v>20570</v>
      </c>
      <c r="G272" s="127">
        <v>16540</v>
      </c>
      <c r="H272" s="127">
        <v>13170</v>
      </c>
      <c r="I272" s="127">
        <v>9790</v>
      </c>
      <c r="J272" s="127">
        <v>6420</v>
      </c>
      <c r="K272" s="127">
        <v>3040</v>
      </c>
      <c r="L272" s="127">
        <v>0</v>
      </c>
      <c r="M272" s="127">
        <v>0</v>
      </c>
      <c r="N272" s="128">
        <v>0</v>
      </c>
    </row>
    <row r="273" spans="2:14" ht="20.100000000000001" customHeight="1">
      <c r="B273" s="125">
        <v>2670</v>
      </c>
      <c r="C273" s="126">
        <v>2680</v>
      </c>
      <c r="D273" s="127">
        <v>45680</v>
      </c>
      <c r="E273" s="127">
        <v>34420</v>
      </c>
      <c r="F273" s="127">
        <v>20900</v>
      </c>
      <c r="G273" s="127">
        <v>16750</v>
      </c>
      <c r="H273" s="127">
        <v>13380</v>
      </c>
      <c r="I273" s="127">
        <v>10000</v>
      </c>
      <c r="J273" s="127">
        <v>6630</v>
      </c>
      <c r="K273" s="127">
        <v>3250</v>
      </c>
      <c r="L273" s="127">
        <v>0</v>
      </c>
      <c r="M273" s="127">
        <v>0</v>
      </c>
      <c r="N273" s="128">
        <v>0</v>
      </c>
    </row>
    <row r="274" spans="2:14" ht="20.100000000000001" customHeight="1">
      <c r="B274" s="125">
        <v>2680</v>
      </c>
      <c r="C274" s="126">
        <v>2690</v>
      </c>
      <c r="D274" s="127">
        <v>46540</v>
      </c>
      <c r="E274" s="127">
        <v>34760</v>
      </c>
      <c r="F274" s="127">
        <v>21230</v>
      </c>
      <c r="G274" s="127">
        <v>16970</v>
      </c>
      <c r="H274" s="127">
        <v>13590</v>
      </c>
      <c r="I274" s="127">
        <v>10220</v>
      </c>
      <c r="J274" s="127">
        <v>6840</v>
      </c>
      <c r="K274" s="127">
        <v>3470</v>
      </c>
      <c r="L274" s="127">
        <v>0</v>
      </c>
      <c r="M274" s="127">
        <v>0</v>
      </c>
      <c r="N274" s="128">
        <v>0</v>
      </c>
    </row>
    <row r="275" spans="2:14" ht="20.100000000000001" customHeight="1">
      <c r="B275" s="125">
        <v>2690</v>
      </c>
      <c r="C275" s="126">
        <v>2700</v>
      </c>
      <c r="D275" s="127">
        <v>47390</v>
      </c>
      <c r="E275" s="127">
        <v>35100</v>
      </c>
      <c r="F275" s="127">
        <v>21560</v>
      </c>
      <c r="G275" s="127">
        <v>17180</v>
      </c>
      <c r="H275" s="127">
        <v>13800</v>
      </c>
      <c r="I275" s="127">
        <v>10430</v>
      </c>
      <c r="J275" s="127">
        <v>7050</v>
      </c>
      <c r="K275" s="127">
        <v>3680</v>
      </c>
      <c r="L275" s="127">
        <v>0</v>
      </c>
      <c r="M275" s="127">
        <v>0</v>
      </c>
      <c r="N275" s="128">
        <v>0</v>
      </c>
    </row>
    <row r="276" spans="2:14" ht="20.100000000000001" customHeight="1">
      <c r="B276" s="125">
        <v>2700</v>
      </c>
      <c r="C276" s="126">
        <v>2710</v>
      </c>
      <c r="D276" s="127">
        <v>48250</v>
      </c>
      <c r="E276" s="127">
        <v>35450</v>
      </c>
      <c r="F276" s="127">
        <v>21890</v>
      </c>
      <c r="G276" s="127">
        <v>17390</v>
      </c>
      <c r="H276" s="127">
        <v>14020</v>
      </c>
      <c r="I276" s="127">
        <v>10640</v>
      </c>
      <c r="J276" s="127">
        <v>7270</v>
      </c>
      <c r="K276" s="127">
        <v>3890</v>
      </c>
      <c r="L276" s="127">
        <v>0</v>
      </c>
      <c r="M276" s="127">
        <v>0</v>
      </c>
      <c r="N276" s="128">
        <v>0</v>
      </c>
    </row>
    <row r="277" spans="2:14" ht="20.100000000000001" customHeight="1">
      <c r="B277" s="125">
        <v>2710</v>
      </c>
      <c r="C277" s="126">
        <v>2720</v>
      </c>
      <c r="D277" s="127">
        <v>49100</v>
      </c>
      <c r="E277" s="127">
        <v>35790</v>
      </c>
      <c r="F277" s="127">
        <v>22220</v>
      </c>
      <c r="G277" s="127">
        <v>17600</v>
      </c>
      <c r="H277" s="127">
        <v>14230</v>
      </c>
      <c r="I277" s="127">
        <v>10850</v>
      </c>
      <c r="J277" s="127">
        <v>7480</v>
      </c>
      <c r="K277" s="127">
        <v>4100</v>
      </c>
      <c r="L277" s="127">
        <v>0</v>
      </c>
      <c r="M277" s="127">
        <v>0</v>
      </c>
      <c r="N277" s="128">
        <v>0</v>
      </c>
    </row>
    <row r="278" spans="2:14" ht="20.100000000000001" customHeight="1">
      <c r="B278" s="125">
        <v>2720</v>
      </c>
      <c r="C278" s="126">
        <v>2730</v>
      </c>
      <c r="D278" s="127">
        <v>49960</v>
      </c>
      <c r="E278" s="127">
        <v>36130</v>
      </c>
      <c r="F278" s="127">
        <v>22550</v>
      </c>
      <c r="G278" s="127">
        <v>17810</v>
      </c>
      <c r="H278" s="127">
        <v>14440</v>
      </c>
      <c r="I278" s="127">
        <v>11060</v>
      </c>
      <c r="J278" s="127">
        <v>7690</v>
      </c>
      <c r="K278" s="127">
        <v>4310</v>
      </c>
      <c r="L278" s="127">
        <v>0</v>
      </c>
      <c r="M278" s="127">
        <v>0</v>
      </c>
      <c r="N278" s="128">
        <v>0</v>
      </c>
    </row>
    <row r="279" spans="2:14" ht="20.100000000000001" customHeight="1">
      <c r="B279" s="125">
        <v>2730</v>
      </c>
      <c r="C279" s="126">
        <v>2740</v>
      </c>
      <c r="D279" s="127">
        <v>50810</v>
      </c>
      <c r="E279" s="127">
        <v>36470</v>
      </c>
      <c r="F279" s="127">
        <v>22880</v>
      </c>
      <c r="G279" s="127">
        <v>18030</v>
      </c>
      <c r="H279" s="127">
        <v>14650</v>
      </c>
      <c r="I279" s="127">
        <v>11280</v>
      </c>
      <c r="J279" s="127">
        <v>7900</v>
      </c>
      <c r="K279" s="127">
        <v>4530</v>
      </c>
      <c r="L279" s="127">
        <v>1150</v>
      </c>
      <c r="M279" s="127">
        <v>0</v>
      </c>
      <c r="N279" s="128">
        <v>0</v>
      </c>
    </row>
    <row r="280" spans="2:14" ht="20.100000000000001" customHeight="1">
      <c r="B280" s="125">
        <v>2740</v>
      </c>
      <c r="C280" s="126">
        <v>2750</v>
      </c>
      <c r="D280" s="127">
        <v>51670</v>
      </c>
      <c r="E280" s="127">
        <v>36810</v>
      </c>
      <c r="F280" s="127">
        <v>23210</v>
      </c>
      <c r="G280" s="127">
        <v>18240</v>
      </c>
      <c r="H280" s="127">
        <v>14860</v>
      </c>
      <c r="I280" s="127">
        <v>11490</v>
      </c>
      <c r="J280" s="127">
        <v>8110</v>
      </c>
      <c r="K280" s="127">
        <v>4740</v>
      </c>
      <c r="L280" s="127">
        <v>1360</v>
      </c>
      <c r="M280" s="127">
        <v>0</v>
      </c>
      <c r="N280" s="128">
        <v>0</v>
      </c>
    </row>
    <row r="281" spans="2:14" ht="20.100000000000001" customHeight="1">
      <c r="B281" s="125">
        <v>2750</v>
      </c>
      <c r="C281" s="126">
        <v>2760</v>
      </c>
      <c r="D281" s="127">
        <v>52530</v>
      </c>
      <c r="E281" s="127">
        <v>37160</v>
      </c>
      <c r="F281" s="127">
        <v>23540</v>
      </c>
      <c r="G281" s="127">
        <v>18450</v>
      </c>
      <c r="H281" s="127">
        <v>15070</v>
      </c>
      <c r="I281" s="127">
        <v>11700</v>
      </c>
      <c r="J281" s="127">
        <v>8320</v>
      </c>
      <c r="K281" s="127">
        <v>4950</v>
      </c>
      <c r="L281" s="127">
        <v>1570</v>
      </c>
      <c r="M281" s="127">
        <v>0</v>
      </c>
      <c r="N281" s="128">
        <v>0</v>
      </c>
    </row>
    <row r="282" spans="2:14" ht="20.100000000000001" customHeight="1">
      <c r="B282" s="125">
        <v>2760</v>
      </c>
      <c r="C282" s="126">
        <v>2770</v>
      </c>
      <c r="D282" s="127">
        <v>53380</v>
      </c>
      <c r="E282" s="127">
        <v>37500</v>
      </c>
      <c r="F282" s="127">
        <v>23870</v>
      </c>
      <c r="G282" s="127">
        <v>18660</v>
      </c>
      <c r="H282" s="127">
        <v>15290</v>
      </c>
      <c r="I282" s="127">
        <v>11910</v>
      </c>
      <c r="J282" s="127">
        <v>8540</v>
      </c>
      <c r="K282" s="127">
        <v>5160</v>
      </c>
      <c r="L282" s="127">
        <v>1790</v>
      </c>
      <c r="M282" s="127">
        <v>0</v>
      </c>
      <c r="N282" s="128">
        <v>0</v>
      </c>
    </row>
    <row r="283" spans="2:14" ht="20.100000000000001" customHeight="1">
      <c r="B283" s="125">
        <v>2770</v>
      </c>
      <c r="C283" s="126">
        <v>2780</v>
      </c>
      <c r="D283" s="127">
        <v>54240</v>
      </c>
      <c r="E283" s="127">
        <v>37840</v>
      </c>
      <c r="F283" s="127">
        <v>24200</v>
      </c>
      <c r="G283" s="127">
        <v>18950</v>
      </c>
      <c r="H283" s="127">
        <v>15500</v>
      </c>
      <c r="I283" s="127">
        <v>12120</v>
      </c>
      <c r="J283" s="127">
        <v>8750</v>
      </c>
      <c r="K283" s="127">
        <v>5370</v>
      </c>
      <c r="L283" s="127">
        <v>2000</v>
      </c>
      <c r="M283" s="127">
        <v>0</v>
      </c>
      <c r="N283" s="128">
        <v>0</v>
      </c>
    </row>
    <row r="284" spans="2:14" ht="20.100000000000001" customHeight="1">
      <c r="B284" s="125">
        <v>2780</v>
      </c>
      <c r="C284" s="126">
        <v>2790</v>
      </c>
      <c r="D284" s="127">
        <v>55090</v>
      </c>
      <c r="E284" s="127">
        <v>38180</v>
      </c>
      <c r="F284" s="127">
        <v>24520</v>
      </c>
      <c r="G284" s="127">
        <v>19270</v>
      </c>
      <c r="H284" s="127">
        <v>15710</v>
      </c>
      <c r="I284" s="127">
        <v>12340</v>
      </c>
      <c r="J284" s="127">
        <v>8960</v>
      </c>
      <c r="K284" s="127">
        <v>5590</v>
      </c>
      <c r="L284" s="127">
        <v>2210</v>
      </c>
      <c r="M284" s="127">
        <v>0</v>
      </c>
      <c r="N284" s="128">
        <v>0</v>
      </c>
    </row>
    <row r="285" spans="2:14" ht="20.100000000000001" customHeight="1">
      <c r="B285" s="125">
        <v>2790</v>
      </c>
      <c r="C285" s="126">
        <v>2800</v>
      </c>
      <c r="D285" s="127">
        <v>55950</v>
      </c>
      <c r="E285" s="127">
        <v>38530</v>
      </c>
      <c r="F285" s="127">
        <v>24850</v>
      </c>
      <c r="G285" s="127">
        <v>19600</v>
      </c>
      <c r="H285" s="127">
        <v>15920</v>
      </c>
      <c r="I285" s="127">
        <v>12550</v>
      </c>
      <c r="J285" s="127">
        <v>9170</v>
      </c>
      <c r="K285" s="127">
        <v>5800</v>
      </c>
      <c r="L285" s="127">
        <v>2420</v>
      </c>
      <c r="M285" s="127">
        <v>0</v>
      </c>
      <c r="N285" s="128">
        <v>0</v>
      </c>
    </row>
    <row r="286" spans="2:14" ht="20.100000000000001" customHeight="1">
      <c r="B286" s="125">
        <v>2800</v>
      </c>
      <c r="C286" s="126">
        <v>2810</v>
      </c>
      <c r="D286" s="127">
        <v>56800</v>
      </c>
      <c r="E286" s="127">
        <v>39300</v>
      </c>
      <c r="F286" s="127">
        <v>25180</v>
      </c>
      <c r="G286" s="127">
        <v>19930</v>
      </c>
      <c r="H286" s="127">
        <v>16130</v>
      </c>
      <c r="I286" s="127">
        <v>12760</v>
      </c>
      <c r="J286" s="127">
        <v>9380</v>
      </c>
      <c r="K286" s="127">
        <v>6010</v>
      </c>
      <c r="L286" s="127">
        <v>2630</v>
      </c>
      <c r="M286" s="127">
        <v>0</v>
      </c>
      <c r="N286" s="128">
        <v>0</v>
      </c>
    </row>
    <row r="287" spans="2:14" ht="20.100000000000001" customHeight="1">
      <c r="B287" s="125">
        <v>2810</v>
      </c>
      <c r="C287" s="126">
        <v>2820</v>
      </c>
      <c r="D287" s="127">
        <v>57660</v>
      </c>
      <c r="E287" s="127">
        <v>40160</v>
      </c>
      <c r="F287" s="127">
        <v>25510</v>
      </c>
      <c r="G287" s="127">
        <v>20260</v>
      </c>
      <c r="H287" s="127">
        <v>16350</v>
      </c>
      <c r="I287" s="127">
        <v>12970</v>
      </c>
      <c r="J287" s="127">
        <v>9600</v>
      </c>
      <c r="K287" s="127">
        <v>6220</v>
      </c>
      <c r="L287" s="127">
        <v>2850</v>
      </c>
      <c r="M287" s="127">
        <v>0</v>
      </c>
      <c r="N287" s="128">
        <v>0</v>
      </c>
    </row>
    <row r="288" spans="2:14" ht="20.100000000000001" customHeight="1">
      <c r="B288" s="125">
        <v>2820</v>
      </c>
      <c r="C288" s="126">
        <v>2830</v>
      </c>
      <c r="D288" s="127">
        <v>58520</v>
      </c>
      <c r="E288" s="127">
        <v>41020</v>
      </c>
      <c r="F288" s="127">
        <v>25840</v>
      </c>
      <c r="G288" s="127">
        <v>20590</v>
      </c>
      <c r="H288" s="127">
        <v>16560</v>
      </c>
      <c r="I288" s="127">
        <v>13180</v>
      </c>
      <c r="J288" s="127">
        <v>9810</v>
      </c>
      <c r="K288" s="127">
        <v>6430</v>
      </c>
      <c r="L288" s="127">
        <v>3060</v>
      </c>
      <c r="M288" s="127">
        <v>0</v>
      </c>
      <c r="N288" s="128">
        <v>0</v>
      </c>
    </row>
    <row r="289" spans="2:14" ht="20.100000000000001" customHeight="1">
      <c r="B289" s="125">
        <v>2830</v>
      </c>
      <c r="C289" s="126">
        <v>2840</v>
      </c>
      <c r="D289" s="127">
        <v>59370</v>
      </c>
      <c r="E289" s="127">
        <v>41870</v>
      </c>
      <c r="F289" s="127">
        <v>26170</v>
      </c>
      <c r="G289" s="127">
        <v>20920</v>
      </c>
      <c r="H289" s="127">
        <v>16770</v>
      </c>
      <c r="I289" s="127">
        <v>13400</v>
      </c>
      <c r="J289" s="127">
        <v>10020</v>
      </c>
      <c r="K289" s="127">
        <v>6650</v>
      </c>
      <c r="L289" s="127">
        <v>3270</v>
      </c>
      <c r="M289" s="127">
        <v>0</v>
      </c>
      <c r="N289" s="128">
        <v>0</v>
      </c>
    </row>
    <row r="290" spans="2:14" ht="20.100000000000001" customHeight="1">
      <c r="B290" s="125">
        <v>2840</v>
      </c>
      <c r="C290" s="126">
        <v>2850</v>
      </c>
      <c r="D290" s="127">
        <v>60230</v>
      </c>
      <c r="E290" s="127">
        <v>42730</v>
      </c>
      <c r="F290" s="127">
        <v>26500</v>
      </c>
      <c r="G290" s="127">
        <v>21250</v>
      </c>
      <c r="H290" s="127">
        <v>16980</v>
      </c>
      <c r="I290" s="127">
        <v>13610</v>
      </c>
      <c r="J290" s="127">
        <v>10230</v>
      </c>
      <c r="K290" s="127">
        <v>6860</v>
      </c>
      <c r="L290" s="127">
        <v>3480</v>
      </c>
      <c r="M290" s="127">
        <v>0</v>
      </c>
      <c r="N290" s="128">
        <v>0</v>
      </c>
    </row>
    <row r="291" spans="2:14" ht="20.100000000000001" customHeight="1">
      <c r="B291" s="125">
        <v>2850</v>
      </c>
      <c r="C291" s="126">
        <v>2860</v>
      </c>
      <c r="D291" s="127">
        <v>61080</v>
      </c>
      <c r="E291" s="127">
        <v>43580</v>
      </c>
      <c r="F291" s="127">
        <v>26830</v>
      </c>
      <c r="G291" s="127">
        <v>21580</v>
      </c>
      <c r="H291" s="127">
        <v>17190</v>
      </c>
      <c r="I291" s="127">
        <v>13820</v>
      </c>
      <c r="J291" s="127">
        <v>10440</v>
      </c>
      <c r="K291" s="127">
        <v>7070</v>
      </c>
      <c r="L291" s="127">
        <v>3690</v>
      </c>
      <c r="M291" s="127">
        <v>0</v>
      </c>
      <c r="N291" s="128">
        <v>0</v>
      </c>
    </row>
    <row r="292" spans="2:14" ht="20.100000000000001" customHeight="1">
      <c r="B292" s="125">
        <v>2860</v>
      </c>
      <c r="C292" s="126">
        <v>2870</v>
      </c>
      <c r="D292" s="127">
        <v>61940</v>
      </c>
      <c r="E292" s="127">
        <v>44440</v>
      </c>
      <c r="F292" s="127">
        <v>27160</v>
      </c>
      <c r="G292" s="127">
        <v>21910</v>
      </c>
      <c r="H292" s="127">
        <v>17410</v>
      </c>
      <c r="I292" s="127">
        <v>14030</v>
      </c>
      <c r="J292" s="127">
        <v>10660</v>
      </c>
      <c r="K292" s="127">
        <v>7280</v>
      </c>
      <c r="L292" s="127">
        <v>3910</v>
      </c>
      <c r="M292" s="127">
        <v>0</v>
      </c>
      <c r="N292" s="128">
        <v>0</v>
      </c>
    </row>
    <row r="293" spans="2:14" ht="20.100000000000001" customHeight="1">
      <c r="B293" s="125">
        <v>2870</v>
      </c>
      <c r="C293" s="126">
        <v>2880</v>
      </c>
      <c r="D293" s="127">
        <v>62790</v>
      </c>
      <c r="E293" s="127">
        <v>45290</v>
      </c>
      <c r="F293" s="127">
        <v>27490</v>
      </c>
      <c r="G293" s="127">
        <v>22240</v>
      </c>
      <c r="H293" s="127">
        <v>17620</v>
      </c>
      <c r="I293" s="127">
        <v>14240</v>
      </c>
      <c r="J293" s="127">
        <v>10870</v>
      </c>
      <c r="K293" s="127">
        <v>7490</v>
      </c>
      <c r="L293" s="127">
        <v>4120</v>
      </c>
      <c r="M293" s="127">
        <v>0</v>
      </c>
      <c r="N293" s="128">
        <v>0</v>
      </c>
    </row>
    <row r="294" spans="2:14" ht="20.100000000000001" customHeight="1">
      <c r="B294" s="125">
        <v>2880</v>
      </c>
      <c r="C294" s="126">
        <v>2890</v>
      </c>
      <c r="D294" s="127">
        <v>63650</v>
      </c>
      <c r="E294" s="127">
        <v>46150</v>
      </c>
      <c r="F294" s="127">
        <v>27820</v>
      </c>
      <c r="G294" s="127">
        <v>22570</v>
      </c>
      <c r="H294" s="127">
        <v>17830</v>
      </c>
      <c r="I294" s="127">
        <v>14460</v>
      </c>
      <c r="J294" s="127">
        <v>11080</v>
      </c>
      <c r="K294" s="127">
        <v>7710</v>
      </c>
      <c r="L294" s="127">
        <v>4330</v>
      </c>
      <c r="M294" s="127">
        <v>0</v>
      </c>
      <c r="N294" s="128">
        <v>0</v>
      </c>
    </row>
    <row r="295" spans="2:14" ht="20.100000000000001" customHeight="1">
      <c r="B295" s="125">
        <v>2890</v>
      </c>
      <c r="C295" s="126">
        <v>2900</v>
      </c>
      <c r="D295" s="127">
        <v>64510</v>
      </c>
      <c r="E295" s="127">
        <v>47010</v>
      </c>
      <c r="F295" s="127">
        <v>28150</v>
      </c>
      <c r="G295" s="127">
        <v>22900</v>
      </c>
      <c r="H295" s="127">
        <v>18040</v>
      </c>
      <c r="I295" s="127">
        <v>14670</v>
      </c>
      <c r="J295" s="127">
        <v>11290</v>
      </c>
      <c r="K295" s="127">
        <v>7920</v>
      </c>
      <c r="L295" s="127">
        <v>4540</v>
      </c>
      <c r="M295" s="127">
        <v>1170</v>
      </c>
      <c r="N295" s="128">
        <v>0</v>
      </c>
    </row>
    <row r="296" spans="2:14" ht="20.100000000000001" customHeight="1">
      <c r="B296" s="125">
        <v>2900</v>
      </c>
      <c r="C296" s="126">
        <v>2910</v>
      </c>
      <c r="D296" s="127">
        <v>65360</v>
      </c>
      <c r="E296" s="127">
        <v>47860</v>
      </c>
      <c r="F296" s="127">
        <v>28480</v>
      </c>
      <c r="G296" s="127">
        <v>23230</v>
      </c>
      <c r="H296" s="127">
        <v>18250</v>
      </c>
      <c r="I296" s="127">
        <v>14880</v>
      </c>
      <c r="J296" s="127">
        <v>11500</v>
      </c>
      <c r="K296" s="127">
        <v>8130</v>
      </c>
      <c r="L296" s="127">
        <v>4750</v>
      </c>
      <c r="M296" s="127">
        <v>1380</v>
      </c>
      <c r="N296" s="128">
        <v>0</v>
      </c>
    </row>
    <row r="297" spans="2:14" ht="20.100000000000001" customHeight="1">
      <c r="B297" s="125">
        <v>2910</v>
      </c>
      <c r="C297" s="126">
        <v>2920</v>
      </c>
      <c r="D297" s="127">
        <v>66220</v>
      </c>
      <c r="E297" s="127">
        <v>48720</v>
      </c>
      <c r="F297" s="127">
        <v>28810</v>
      </c>
      <c r="G297" s="127">
        <v>23560</v>
      </c>
      <c r="H297" s="127">
        <v>18470</v>
      </c>
      <c r="I297" s="127">
        <v>15090</v>
      </c>
      <c r="J297" s="127">
        <v>11720</v>
      </c>
      <c r="K297" s="127">
        <v>8340</v>
      </c>
      <c r="L297" s="127">
        <v>4970</v>
      </c>
      <c r="M297" s="127">
        <v>1590</v>
      </c>
      <c r="N297" s="128">
        <v>0</v>
      </c>
    </row>
    <row r="298" spans="2:14" ht="20.100000000000001" customHeight="1">
      <c r="B298" s="125">
        <v>2920</v>
      </c>
      <c r="C298" s="126">
        <v>2930</v>
      </c>
      <c r="D298" s="127">
        <v>67070</v>
      </c>
      <c r="E298" s="127">
        <v>49570</v>
      </c>
      <c r="F298" s="127">
        <v>29140</v>
      </c>
      <c r="G298" s="127">
        <v>23890</v>
      </c>
      <c r="H298" s="127">
        <v>18680</v>
      </c>
      <c r="I298" s="127">
        <v>15300</v>
      </c>
      <c r="J298" s="127">
        <v>11930</v>
      </c>
      <c r="K298" s="127">
        <v>8550</v>
      </c>
      <c r="L298" s="127">
        <v>5180</v>
      </c>
      <c r="M298" s="127">
        <v>1800</v>
      </c>
      <c r="N298" s="128">
        <v>0</v>
      </c>
    </row>
    <row r="299" spans="2:14" ht="20.100000000000001" customHeight="1">
      <c r="B299" s="125">
        <v>2930</v>
      </c>
      <c r="C299" s="126">
        <v>2940</v>
      </c>
      <c r="D299" s="127">
        <v>67930</v>
      </c>
      <c r="E299" s="127">
        <v>50430</v>
      </c>
      <c r="F299" s="127">
        <v>29470</v>
      </c>
      <c r="G299" s="127">
        <v>24220</v>
      </c>
      <c r="H299" s="127">
        <v>18970</v>
      </c>
      <c r="I299" s="127">
        <v>15510</v>
      </c>
      <c r="J299" s="127">
        <v>12140</v>
      </c>
      <c r="K299" s="127">
        <v>8760</v>
      </c>
      <c r="L299" s="127">
        <v>5390</v>
      </c>
      <c r="M299" s="127">
        <v>2010</v>
      </c>
      <c r="N299" s="128">
        <v>0</v>
      </c>
    </row>
    <row r="300" spans="2:14" ht="20.100000000000001" customHeight="1">
      <c r="B300" s="125">
        <v>2940</v>
      </c>
      <c r="C300" s="126">
        <v>2950</v>
      </c>
      <c r="D300" s="127">
        <v>68780</v>
      </c>
      <c r="E300" s="127">
        <v>51280</v>
      </c>
      <c r="F300" s="127">
        <v>29800</v>
      </c>
      <c r="G300" s="127">
        <v>24550</v>
      </c>
      <c r="H300" s="127">
        <v>19300</v>
      </c>
      <c r="I300" s="127">
        <v>15730</v>
      </c>
      <c r="J300" s="127">
        <v>12350</v>
      </c>
      <c r="K300" s="127">
        <v>8980</v>
      </c>
      <c r="L300" s="127">
        <v>5600</v>
      </c>
      <c r="M300" s="127">
        <v>2230</v>
      </c>
      <c r="N300" s="128">
        <v>0</v>
      </c>
    </row>
    <row r="301" spans="2:14" ht="20.100000000000001" customHeight="1">
      <c r="B301" s="125">
        <v>2950</v>
      </c>
      <c r="C301" s="126">
        <v>2960</v>
      </c>
      <c r="D301" s="127">
        <v>69640</v>
      </c>
      <c r="E301" s="127">
        <v>52140</v>
      </c>
      <c r="F301" s="127">
        <v>30130</v>
      </c>
      <c r="G301" s="127">
        <v>24880</v>
      </c>
      <c r="H301" s="127">
        <v>19630</v>
      </c>
      <c r="I301" s="127">
        <v>15940</v>
      </c>
      <c r="J301" s="127">
        <v>12560</v>
      </c>
      <c r="K301" s="127">
        <v>9190</v>
      </c>
      <c r="L301" s="127">
        <v>5810</v>
      </c>
      <c r="M301" s="127">
        <v>2440</v>
      </c>
      <c r="N301" s="128">
        <v>0</v>
      </c>
    </row>
    <row r="302" spans="2:14" ht="20.100000000000001" customHeight="1">
      <c r="B302" s="125">
        <v>2960</v>
      </c>
      <c r="C302" s="126">
        <v>2970</v>
      </c>
      <c r="D302" s="127">
        <v>70500</v>
      </c>
      <c r="E302" s="127">
        <v>53000</v>
      </c>
      <c r="F302" s="127">
        <v>30460</v>
      </c>
      <c r="G302" s="127">
        <v>25210</v>
      </c>
      <c r="H302" s="127">
        <v>19960</v>
      </c>
      <c r="I302" s="127">
        <v>16150</v>
      </c>
      <c r="J302" s="127">
        <v>12780</v>
      </c>
      <c r="K302" s="127">
        <v>9400</v>
      </c>
      <c r="L302" s="127">
        <v>6030</v>
      </c>
      <c r="M302" s="127">
        <v>2650</v>
      </c>
      <c r="N302" s="128">
        <v>0</v>
      </c>
    </row>
    <row r="303" spans="2:14" ht="20.100000000000001" customHeight="1">
      <c r="B303" s="125">
        <v>2970</v>
      </c>
      <c r="C303" s="126">
        <v>2980</v>
      </c>
      <c r="D303" s="127">
        <v>71350</v>
      </c>
      <c r="E303" s="127">
        <v>53850</v>
      </c>
      <c r="F303" s="127">
        <v>30790</v>
      </c>
      <c r="G303" s="127">
        <v>25540</v>
      </c>
      <c r="H303" s="127">
        <v>20290</v>
      </c>
      <c r="I303" s="127">
        <v>16360</v>
      </c>
      <c r="J303" s="127">
        <v>12990</v>
      </c>
      <c r="K303" s="127">
        <v>9610</v>
      </c>
      <c r="L303" s="127">
        <v>6240</v>
      </c>
      <c r="M303" s="127">
        <v>2860</v>
      </c>
      <c r="N303" s="128">
        <v>0</v>
      </c>
    </row>
    <row r="304" spans="2:14" ht="20.100000000000001" customHeight="1">
      <c r="B304" s="125">
        <v>2980</v>
      </c>
      <c r="C304" s="126">
        <v>2990</v>
      </c>
      <c r="D304" s="127">
        <v>72210</v>
      </c>
      <c r="E304" s="127">
        <v>54710</v>
      </c>
      <c r="F304" s="127">
        <v>31120</v>
      </c>
      <c r="G304" s="127">
        <v>25870</v>
      </c>
      <c r="H304" s="127">
        <v>20620</v>
      </c>
      <c r="I304" s="127">
        <v>16570</v>
      </c>
      <c r="J304" s="127">
        <v>13200</v>
      </c>
      <c r="K304" s="127">
        <v>9820</v>
      </c>
      <c r="L304" s="127">
        <v>6450</v>
      </c>
      <c r="M304" s="127">
        <v>3070</v>
      </c>
      <c r="N304" s="128">
        <v>0</v>
      </c>
    </row>
    <row r="305" spans="2:14" ht="20.100000000000001" customHeight="1">
      <c r="B305" s="125">
        <v>2990</v>
      </c>
      <c r="C305" s="126">
        <v>3000</v>
      </c>
      <c r="D305" s="127">
        <v>73060</v>
      </c>
      <c r="E305" s="127">
        <v>55560</v>
      </c>
      <c r="F305" s="127">
        <v>31450</v>
      </c>
      <c r="G305" s="127">
        <v>26200</v>
      </c>
      <c r="H305" s="127">
        <v>20950</v>
      </c>
      <c r="I305" s="127">
        <v>16790</v>
      </c>
      <c r="J305" s="127">
        <v>13410</v>
      </c>
      <c r="K305" s="127">
        <v>10040</v>
      </c>
      <c r="L305" s="127">
        <v>6660</v>
      </c>
      <c r="M305" s="127">
        <v>3290</v>
      </c>
      <c r="N305" s="128">
        <v>0</v>
      </c>
    </row>
    <row r="306" spans="2:14" ht="20.100000000000001" customHeight="1">
      <c r="B306" s="125">
        <v>3000</v>
      </c>
      <c r="C306" s="126">
        <v>3020</v>
      </c>
      <c r="D306" s="127">
        <v>74350</v>
      </c>
      <c r="E306" s="127">
        <v>56850</v>
      </c>
      <c r="F306" s="127">
        <v>31940</v>
      </c>
      <c r="G306" s="127">
        <v>26690</v>
      </c>
      <c r="H306" s="127">
        <v>21440</v>
      </c>
      <c r="I306" s="127">
        <v>17100</v>
      </c>
      <c r="J306" s="127">
        <v>13730</v>
      </c>
      <c r="K306" s="127">
        <v>10350</v>
      </c>
      <c r="L306" s="127">
        <v>6980</v>
      </c>
      <c r="M306" s="127">
        <v>3600</v>
      </c>
      <c r="N306" s="128">
        <v>0</v>
      </c>
    </row>
    <row r="307" spans="2:14" ht="20.100000000000001" customHeight="1">
      <c r="B307" s="125">
        <v>3020</v>
      </c>
      <c r="C307" s="126">
        <v>3040</v>
      </c>
      <c r="D307" s="127">
        <v>76060</v>
      </c>
      <c r="E307" s="127">
        <v>58560</v>
      </c>
      <c r="F307" s="127">
        <v>32600</v>
      </c>
      <c r="G307" s="127">
        <v>27350</v>
      </c>
      <c r="H307" s="127">
        <v>22100</v>
      </c>
      <c r="I307" s="127">
        <v>17530</v>
      </c>
      <c r="J307" s="127">
        <v>14150</v>
      </c>
      <c r="K307" s="127">
        <v>10780</v>
      </c>
      <c r="L307" s="127">
        <v>7400</v>
      </c>
      <c r="M307" s="127">
        <v>4030</v>
      </c>
      <c r="N307" s="128">
        <v>0</v>
      </c>
    </row>
    <row r="308" spans="2:14" ht="20.100000000000001" customHeight="1">
      <c r="B308" s="125">
        <v>3040</v>
      </c>
      <c r="C308" s="126">
        <v>3060</v>
      </c>
      <c r="D308" s="127">
        <v>77770</v>
      </c>
      <c r="E308" s="127">
        <v>60270</v>
      </c>
      <c r="F308" s="127">
        <v>33260</v>
      </c>
      <c r="G308" s="127">
        <v>28010</v>
      </c>
      <c r="H308" s="127">
        <v>22760</v>
      </c>
      <c r="I308" s="127">
        <v>17950</v>
      </c>
      <c r="J308" s="127">
        <v>14580</v>
      </c>
      <c r="K308" s="127">
        <v>11200</v>
      </c>
      <c r="L308" s="127">
        <v>7830</v>
      </c>
      <c r="M308" s="127">
        <v>4450</v>
      </c>
      <c r="N308" s="128">
        <v>1080</v>
      </c>
    </row>
    <row r="309" spans="2:14" ht="20.100000000000001" customHeight="1">
      <c r="B309" s="125">
        <v>3060</v>
      </c>
      <c r="C309" s="126">
        <v>3080</v>
      </c>
      <c r="D309" s="127">
        <v>79480</v>
      </c>
      <c r="E309" s="127">
        <v>61980</v>
      </c>
      <c r="F309" s="127">
        <v>33920</v>
      </c>
      <c r="G309" s="127">
        <v>28670</v>
      </c>
      <c r="H309" s="127">
        <v>23420</v>
      </c>
      <c r="I309" s="127">
        <v>18380</v>
      </c>
      <c r="J309" s="127">
        <v>15000</v>
      </c>
      <c r="K309" s="127">
        <v>11630</v>
      </c>
      <c r="L309" s="127">
        <v>8250</v>
      </c>
      <c r="M309" s="127">
        <v>4880</v>
      </c>
      <c r="N309" s="128">
        <v>1500</v>
      </c>
    </row>
    <row r="310" spans="2:14" ht="20.100000000000001" customHeight="1">
      <c r="B310" s="125">
        <v>3080</v>
      </c>
      <c r="C310" s="126">
        <v>3100</v>
      </c>
      <c r="D310" s="127">
        <v>81190</v>
      </c>
      <c r="E310" s="127">
        <v>63690</v>
      </c>
      <c r="F310" s="127">
        <v>34580</v>
      </c>
      <c r="G310" s="127">
        <v>29330</v>
      </c>
      <c r="H310" s="127">
        <v>24080</v>
      </c>
      <c r="I310" s="127">
        <v>18830</v>
      </c>
      <c r="J310" s="127">
        <v>15430</v>
      </c>
      <c r="K310" s="127">
        <v>12050</v>
      </c>
      <c r="L310" s="127">
        <v>8680</v>
      </c>
      <c r="M310" s="127">
        <v>5300</v>
      </c>
      <c r="N310" s="128">
        <v>1930</v>
      </c>
    </row>
    <row r="311" spans="2:14" ht="20.100000000000001" customHeight="1">
      <c r="B311" s="125">
        <v>3100</v>
      </c>
      <c r="C311" s="126">
        <v>3120</v>
      </c>
      <c r="D311" s="127">
        <v>82900</v>
      </c>
      <c r="E311" s="127">
        <v>65400</v>
      </c>
      <c r="F311" s="127">
        <v>35240</v>
      </c>
      <c r="G311" s="127">
        <v>29990</v>
      </c>
      <c r="H311" s="127">
        <v>24740</v>
      </c>
      <c r="I311" s="127">
        <v>19490</v>
      </c>
      <c r="J311" s="127">
        <v>15850</v>
      </c>
      <c r="K311" s="127">
        <v>12470</v>
      </c>
      <c r="L311" s="127">
        <v>9100</v>
      </c>
      <c r="M311" s="127">
        <v>5720</v>
      </c>
      <c r="N311" s="128">
        <v>2350</v>
      </c>
    </row>
    <row r="312" spans="2:14" ht="20.100000000000001" customHeight="1">
      <c r="B312" s="125">
        <v>3120</v>
      </c>
      <c r="C312" s="126">
        <v>3140</v>
      </c>
      <c r="D312" s="127">
        <v>84620</v>
      </c>
      <c r="E312" s="127">
        <v>67120</v>
      </c>
      <c r="F312" s="127">
        <v>35900</v>
      </c>
      <c r="G312" s="127">
        <v>30650</v>
      </c>
      <c r="H312" s="127">
        <v>25400</v>
      </c>
      <c r="I312" s="127">
        <v>20150</v>
      </c>
      <c r="J312" s="127">
        <v>16270</v>
      </c>
      <c r="K312" s="127">
        <v>12900</v>
      </c>
      <c r="L312" s="127">
        <v>9520</v>
      </c>
      <c r="M312" s="127">
        <v>6150</v>
      </c>
      <c r="N312" s="128">
        <v>2770</v>
      </c>
    </row>
    <row r="313" spans="2:14" ht="20.100000000000001" customHeight="1">
      <c r="B313" s="125">
        <v>3140</v>
      </c>
      <c r="C313" s="126">
        <v>3160</v>
      </c>
      <c r="D313" s="127">
        <v>86330</v>
      </c>
      <c r="E313" s="127">
        <v>68830</v>
      </c>
      <c r="F313" s="127">
        <v>36560</v>
      </c>
      <c r="G313" s="127">
        <v>31310</v>
      </c>
      <c r="H313" s="127">
        <v>26060</v>
      </c>
      <c r="I313" s="127">
        <v>20810</v>
      </c>
      <c r="J313" s="127">
        <v>16700</v>
      </c>
      <c r="K313" s="127">
        <v>13320</v>
      </c>
      <c r="L313" s="127">
        <v>9950</v>
      </c>
      <c r="M313" s="127">
        <v>6570</v>
      </c>
      <c r="N313" s="128">
        <v>3200</v>
      </c>
    </row>
    <row r="314" spans="2:14" ht="20.100000000000001" customHeight="1">
      <c r="B314" s="125">
        <v>3160</v>
      </c>
      <c r="C314" s="126">
        <v>3180</v>
      </c>
      <c r="D314" s="127">
        <v>88040</v>
      </c>
      <c r="E314" s="127">
        <v>70540</v>
      </c>
      <c r="F314" s="127">
        <v>37220</v>
      </c>
      <c r="G314" s="127">
        <v>31970</v>
      </c>
      <c r="H314" s="127">
        <v>26720</v>
      </c>
      <c r="I314" s="127">
        <v>21470</v>
      </c>
      <c r="J314" s="127">
        <v>17120</v>
      </c>
      <c r="K314" s="127">
        <v>13750</v>
      </c>
      <c r="L314" s="127">
        <v>10370</v>
      </c>
      <c r="M314" s="127">
        <v>7000</v>
      </c>
      <c r="N314" s="128">
        <v>3620</v>
      </c>
    </row>
    <row r="315" spans="2:14" ht="20.100000000000001" customHeight="1">
      <c r="B315" s="125">
        <v>3180</v>
      </c>
      <c r="C315" s="126">
        <v>3200</v>
      </c>
      <c r="D315" s="127">
        <v>89750</v>
      </c>
      <c r="E315" s="127">
        <v>72250</v>
      </c>
      <c r="F315" s="127">
        <v>37880</v>
      </c>
      <c r="G315" s="127">
        <v>32630</v>
      </c>
      <c r="H315" s="127">
        <v>27380</v>
      </c>
      <c r="I315" s="127">
        <v>22130</v>
      </c>
      <c r="J315" s="127">
        <v>17540</v>
      </c>
      <c r="K315" s="127">
        <v>14170</v>
      </c>
      <c r="L315" s="127">
        <v>10790</v>
      </c>
      <c r="M315" s="127">
        <v>7420</v>
      </c>
      <c r="N315" s="128">
        <v>4040</v>
      </c>
    </row>
    <row r="316" spans="2:14" ht="20.100000000000001" customHeight="1">
      <c r="B316" s="125">
        <v>3200</v>
      </c>
      <c r="C316" s="126">
        <v>3220</v>
      </c>
      <c r="D316" s="127">
        <v>91460</v>
      </c>
      <c r="E316" s="127">
        <v>73960</v>
      </c>
      <c r="F316" s="127">
        <v>38540</v>
      </c>
      <c r="G316" s="127">
        <v>33290</v>
      </c>
      <c r="H316" s="127">
        <v>28040</v>
      </c>
      <c r="I316" s="127">
        <v>22790</v>
      </c>
      <c r="J316" s="127">
        <v>17970</v>
      </c>
      <c r="K316" s="127">
        <v>14590</v>
      </c>
      <c r="L316" s="127">
        <v>11220</v>
      </c>
      <c r="M316" s="127">
        <v>7840</v>
      </c>
      <c r="N316" s="128">
        <v>4470</v>
      </c>
    </row>
    <row r="317" spans="2:14" ht="20.100000000000001" customHeight="1">
      <c r="B317" s="125">
        <v>3220</v>
      </c>
      <c r="C317" s="126">
        <v>3240</v>
      </c>
      <c r="D317" s="127">
        <v>93170</v>
      </c>
      <c r="E317" s="127">
        <v>75670</v>
      </c>
      <c r="F317" s="127">
        <v>40120</v>
      </c>
      <c r="G317" s="127">
        <v>33950</v>
      </c>
      <c r="H317" s="127">
        <v>28700</v>
      </c>
      <c r="I317" s="127">
        <v>23450</v>
      </c>
      <c r="J317" s="127">
        <v>18390</v>
      </c>
      <c r="K317" s="127">
        <v>15020</v>
      </c>
      <c r="L317" s="127">
        <v>11640</v>
      </c>
      <c r="M317" s="127">
        <v>8270</v>
      </c>
      <c r="N317" s="128">
        <v>4890</v>
      </c>
    </row>
    <row r="318" spans="2:14" ht="20.100000000000001" customHeight="1">
      <c r="B318" s="125">
        <v>3240</v>
      </c>
      <c r="C318" s="126">
        <v>3260</v>
      </c>
      <c r="D318" s="127">
        <v>95430</v>
      </c>
      <c r="E318" s="127">
        <v>77380</v>
      </c>
      <c r="F318" s="127">
        <v>41770</v>
      </c>
      <c r="G318" s="127">
        <v>34610</v>
      </c>
      <c r="H318" s="127">
        <v>29360</v>
      </c>
      <c r="I318" s="127">
        <v>24110</v>
      </c>
      <c r="J318" s="127">
        <v>18860</v>
      </c>
      <c r="K318" s="127">
        <v>15440</v>
      </c>
      <c r="L318" s="127">
        <v>12070</v>
      </c>
      <c r="M318" s="127">
        <v>8690</v>
      </c>
      <c r="N318" s="128">
        <v>5320</v>
      </c>
    </row>
    <row r="319" spans="2:14" ht="20.100000000000001" customHeight="1">
      <c r="B319" s="125">
        <v>3260</v>
      </c>
      <c r="C319" s="126">
        <v>3280</v>
      </c>
      <c r="D319" s="127">
        <v>97880</v>
      </c>
      <c r="E319" s="127">
        <v>79100</v>
      </c>
      <c r="F319" s="127">
        <v>43420</v>
      </c>
      <c r="G319" s="127">
        <v>35270</v>
      </c>
      <c r="H319" s="127">
        <v>30020</v>
      </c>
      <c r="I319" s="127">
        <v>24770</v>
      </c>
      <c r="J319" s="127">
        <v>19520</v>
      </c>
      <c r="K319" s="127">
        <v>15870</v>
      </c>
      <c r="L319" s="127">
        <v>12490</v>
      </c>
      <c r="M319" s="127">
        <v>9120</v>
      </c>
      <c r="N319" s="128">
        <v>5740</v>
      </c>
    </row>
    <row r="320" spans="2:14" ht="20.100000000000001" customHeight="1">
      <c r="B320" s="125">
        <v>3280</v>
      </c>
      <c r="C320" s="126">
        <v>3300</v>
      </c>
      <c r="D320" s="127">
        <v>100320</v>
      </c>
      <c r="E320" s="127">
        <v>80810</v>
      </c>
      <c r="F320" s="127">
        <v>45070</v>
      </c>
      <c r="G320" s="127">
        <v>35920</v>
      </c>
      <c r="H320" s="127">
        <v>30670</v>
      </c>
      <c r="I320" s="127">
        <v>25420</v>
      </c>
      <c r="J320" s="127">
        <v>20170</v>
      </c>
      <c r="K320" s="127">
        <v>16290</v>
      </c>
      <c r="L320" s="127">
        <v>12910</v>
      </c>
      <c r="M320" s="127">
        <v>9540</v>
      </c>
      <c r="N320" s="128">
        <v>6160</v>
      </c>
    </row>
    <row r="321" spans="2:14" ht="20.100000000000001" customHeight="1">
      <c r="B321" s="125">
        <v>3300</v>
      </c>
      <c r="C321" s="126">
        <v>3320</v>
      </c>
      <c r="D321" s="127">
        <v>102770</v>
      </c>
      <c r="E321" s="127">
        <v>82520</v>
      </c>
      <c r="F321" s="127">
        <v>46720</v>
      </c>
      <c r="G321" s="127">
        <v>36580</v>
      </c>
      <c r="H321" s="127">
        <v>31330</v>
      </c>
      <c r="I321" s="127">
        <v>26080</v>
      </c>
      <c r="J321" s="127">
        <v>20830</v>
      </c>
      <c r="K321" s="127">
        <v>16710</v>
      </c>
      <c r="L321" s="127">
        <v>13340</v>
      </c>
      <c r="M321" s="127">
        <v>9960</v>
      </c>
      <c r="N321" s="128">
        <v>6590</v>
      </c>
    </row>
    <row r="322" spans="2:14" ht="20.100000000000001" customHeight="1">
      <c r="B322" s="125">
        <v>3320</v>
      </c>
      <c r="C322" s="126">
        <v>3340</v>
      </c>
      <c r="D322" s="127">
        <v>105210</v>
      </c>
      <c r="E322" s="127">
        <v>84230</v>
      </c>
      <c r="F322" s="127">
        <v>48370</v>
      </c>
      <c r="G322" s="127">
        <v>37240</v>
      </c>
      <c r="H322" s="127">
        <v>31990</v>
      </c>
      <c r="I322" s="127">
        <v>26740</v>
      </c>
      <c r="J322" s="127">
        <v>21490</v>
      </c>
      <c r="K322" s="127">
        <v>17140</v>
      </c>
      <c r="L322" s="127">
        <v>13760</v>
      </c>
      <c r="M322" s="127">
        <v>10390</v>
      </c>
      <c r="N322" s="128">
        <v>7010</v>
      </c>
    </row>
    <row r="323" spans="2:14" ht="20.100000000000001" customHeight="1">
      <c r="B323" s="125">
        <v>3340</v>
      </c>
      <c r="C323" s="126">
        <v>3360</v>
      </c>
      <c r="D323" s="127">
        <v>107660</v>
      </c>
      <c r="E323" s="127">
        <v>85940</v>
      </c>
      <c r="F323" s="127">
        <v>49940</v>
      </c>
      <c r="G323" s="127">
        <v>37870</v>
      </c>
      <c r="H323" s="127">
        <v>32620</v>
      </c>
      <c r="I323" s="127">
        <v>27370</v>
      </c>
      <c r="J323" s="127">
        <v>22120</v>
      </c>
      <c r="K323" s="127">
        <v>17540</v>
      </c>
      <c r="L323" s="127">
        <v>14170</v>
      </c>
      <c r="M323" s="127">
        <v>10790</v>
      </c>
      <c r="N323" s="128">
        <v>7420</v>
      </c>
    </row>
    <row r="324" spans="2:14" ht="20.100000000000001" customHeight="1">
      <c r="B324" s="125">
        <v>3360</v>
      </c>
      <c r="C324" s="126">
        <v>3380</v>
      </c>
      <c r="D324" s="127">
        <v>110100</v>
      </c>
      <c r="E324" s="127">
        <v>87650</v>
      </c>
      <c r="F324" s="127">
        <v>51510</v>
      </c>
      <c r="G324" s="127">
        <v>38500</v>
      </c>
      <c r="H324" s="127">
        <v>33250</v>
      </c>
      <c r="I324" s="127">
        <v>28000</v>
      </c>
      <c r="J324" s="127">
        <v>22750</v>
      </c>
      <c r="K324" s="127">
        <v>17950</v>
      </c>
      <c r="L324" s="127">
        <v>14570</v>
      </c>
      <c r="M324" s="127">
        <v>11200</v>
      </c>
      <c r="N324" s="128">
        <v>7820</v>
      </c>
    </row>
    <row r="325" spans="2:14" ht="20.100000000000001" customHeight="1">
      <c r="B325" s="125">
        <v>3380</v>
      </c>
      <c r="C325" s="126">
        <v>3400</v>
      </c>
      <c r="D325" s="127">
        <v>112550</v>
      </c>
      <c r="E325" s="127">
        <v>89370</v>
      </c>
      <c r="F325" s="127">
        <v>53070</v>
      </c>
      <c r="G325" s="127">
        <v>39950</v>
      </c>
      <c r="H325" s="127">
        <v>33880</v>
      </c>
      <c r="I325" s="127">
        <v>28630</v>
      </c>
      <c r="J325" s="127">
        <v>23380</v>
      </c>
      <c r="K325" s="127">
        <v>18350</v>
      </c>
      <c r="L325" s="127">
        <v>14970</v>
      </c>
      <c r="M325" s="127">
        <v>11600</v>
      </c>
      <c r="N325" s="128">
        <v>8220</v>
      </c>
    </row>
    <row r="326" spans="2:14" ht="20.100000000000001" customHeight="1">
      <c r="B326" s="125">
        <v>3400</v>
      </c>
      <c r="C326" s="126">
        <v>3420</v>
      </c>
      <c r="D326" s="127">
        <v>114990</v>
      </c>
      <c r="E326" s="127">
        <v>91080</v>
      </c>
      <c r="F326" s="127">
        <v>54640</v>
      </c>
      <c r="G326" s="127">
        <v>41510</v>
      </c>
      <c r="H326" s="127">
        <v>34500</v>
      </c>
      <c r="I326" s="127">
        <v>29250</v>
      </c>
      <c r="J326" s="127">
        <v>24000</v>
      </c>
      <c r="K326" s="127">
        <v>18750</v>
      </c>
      <c r="L326" s="127">
        <v>15370</v>
      </c>
      <c r="M326" s="127">
        <v>12000</v>
      </c>
      <c r="N326" s="128">
        <v>8620</v>
      </c>
    </row>
    <row r="327" spans="2:14" ht="20.100000000000001" customHeight="1">
      <c r="B327" s="125">
        <v>3420</v>
      </c>
      <c r="C327" s="126">
        <v>3440</v>
      </c>
      <c r="D327" s="127">
        <v>117440</v>
      </c>
      <c r="E327" s="127">
        <v>92790</v>
      </c>
      <c r="F327" s="127">
        <v>56200</v>
      </c>
      <c r="G327" s="127">
        <v>43080</v>
      </c>
      <c r="H327" s="127">
        <v>35130</v>
      </c>
      <c r="I327" s="127">
        <v>29880</v>
      </c>
      <c r="J327" s="127">
        <v>24630</v>
      </c>
      <c r="K327" s="127">
        <v>19380</v>
      </c>
      <c r="L327" s="127">
        <v>15780</v>
      </c>
      <c r="M327" s="127">
        <v>12400</v>
      </c>
      <c r="N327" s="128">
        <v>9030</v>
      </c>
    </row>
    <row r="328" spans="2:14" ht="20.100000000000001" customHeight="1">
      <c r="B328" s="125">
        <v>3440</v>
      </c>
      <c r="C328" s="126">
        <v>3460</v>
      </c>
      <c r="D328" s="127">
        <v>119880</v>
      </c>
      <c r="E328" s="127">
        <v>94880</v>
      </c>
      <c r="F328" s="127">
        <v>57770</v>
      </c>
      <c r="G328" s="127">
        <v>44640</v>
      </c>
      <c r="H328" s="127">
        <v>35750</v>
      </c>
      <c r="I328" s="127">
        <v>30500</v>
      </c>
      <c r="J328" s="127">
        <v>25250</v>
      </c>
      <c r="K328" s="127">
        <v>20000</v>
      </c>
      <c r="L328" s="127">
        <v>16180</v>
      </c>
      <c r="M328" s="127">
        <v>12800</v>
      </c>
      <c r="N328" s="128">
        <v>9430</v>
      </c>
    </row>
    <row r="329" spans="2:14" ht="20.100000000000001" customHeight="1">
      <c r="B329" s="125">
        <v>3460</v>
      </c>
      <c r="C329" s="126">
        <v>3480</v>
      </c>
      <c r="D329" s="127">
        <v>122330</v>
      </c>
      <c r="E329" s="127">
        <v>97330</v>
      </c>
      <c r="F329" s="127">
        <v>59330</v>
      </c>
      <c r="G329" s="127">
        <v>46210</v>
      </c>
      <c r="H329" s="127">
        <v>36380</v>
      </c>
      <c r="I329" s="127">
        <v>31130</v>
      </c>
      <c r="J329" s="127">
        <v>25880</v>
      </c>
      <c r="K329" s="127">
        <v>20630</v>
      </c>
      <c r="L329" s="127">
        <v>16580</v>
      </c>
      <c r="M329" s="127">
        <v>13210</v>
      </c>
      <c r="N329" s="128">
        <v>9830</v>
      </c>
    </row>
    <row r="330" spans="2:14" ht="20.100000000000001" customHeight="1">
      <c r="B330" s="125">
        <v>3480</v>
      </c>
      <c r="C330" s="126">
        <v>3500</v>
      </c>
      <c r="D330" s="127">
        <v>124770</v>
      </c>
      <c r="E330" s="127">
        <v>99770</v>
      </c>
      <c r="F330" s="127">
        <v>60900</v>
      </c>
      <c r="G330" s="127">
        <v>47770</v>
      </c>
      <c r="H330" s="127">
        <v>37010</v>
      </c>
      <c r="I330" s="127">
        <v>31760</v>
      </c>
      <c r="J330" s="127">
        <v>26510</v>
      </c>
      <c r="K330" s="127">
        <v>21260</v>
      </c>
      <c r="L330" s="127">
        <v>16980</v>
      </c>
      <c r="M330" s="127">
        <v>13610</v>
      </c>
      <c r="N330" s="128">
        <v>10230</v>
      </c>
    </row>
    <row r="331" spans="2:14" ht="20.100000000000001" customHeight="1">
      <c r="B331" s="125">
        <v>3500</v>
      </c>
      <c r="C331" s="126">
        <v>3520</v>
      </c>
      <c r="D331" s="127">
        <v>127220</v>
      </c>
      <c r="E331" s="127">
        <v>102220</v>
      </c>
      <c r="F331" s="127">
        <v>62460</v>
      </c>
      <c r="G331" s="127">
        <v>49340</v>
      </c>
      <c r="H331" s="127">
        <v>37630</v>
      </c>
      <c r="I331" s="127">
        <v>32380</v>
      </c>
      <c r="J331" s="127">
        <v>27130</v>
      </c>
      <c r="K331" s="127">
        <v>21880</v>
      </c>
      <c r="L331" s="127">
        <v>17390</v>
      </c>
      <c r="M331" s="127">
        <v>14010</v>
      </c>
      <c r="N331" s="128">
        <v>10640</v>
      </c>
    </row>
    <row r="332" spans="2:14" ht="20.100000000000001" customHeight="1">
      <c r="B332" s="125">
        <v>3520</v>
      </c>
      <c r="C332" s="126">
        <v>3540</v>
      </c>
      <c r="D332" s="127">
        <v>129660</v>
      </c>
      <c r="E332" s="127">
        <v>104660</v>
      </c>
      <c r="F332" s="127">
        <v>64030</v>
      </c>
      <c r="G332" s="127">
        <v>50900</v>
      </c>
      <c r="H332" s="127">
        <v>38260</v>
      </c>
      <c r="I332" s="127">
        <v>33010</v>
      </c>
      <c r="J332" s="127">
        <v>27760</v>
      </c>
      <c r="K332" s="127">
        <v>22510</v>
      </c>
      <c r="L332" s="127">
        <v>17790</v>
      </c>
      <c r="M332" s="127">
        <v>14410</v>
      </c>
      <c r="N332" s="128">
        <v>11040</v>
      </c>
    </row>
    <row r="333" spans="2:14" ht="20.100000000000001" customHeight="1">
      <c r="B333" s="125">
        <v>3540</v>
      </c>
      <c r="C333" s="126">
        <v>3560</v>
      </c>
      <c r="D333" s="127">
        <v>132110</v>
      </c>
      <c r="E333" s="127">
        <v>107110</v>
      </c>
      <c r="F333" s="127">
        <v>65590</v>
      </c>
      <c r="G333" s="127">
        <v>52460</v>
      </c>
      <c r="H333" s="127">
        <v>39340</v>
      </c>
      <c r="I333" s="127">
        <v>33630</v>
      </c>
      <c r="J333" s="127">
        <v>28380</v>
      </c>
      <c r="K333" s="127">
        <v>23130</v>
      </c>
      <c r="L333" s="127">
        <v>18190</v>
      </c>
      <c r="M333" s="127">
        <v>14820</v>
      </c>
      <c r="N333" s="128">
        <v>11440</v>
      </c>
    </row>
    <row r="334" spans="2:14" ht="20.100000000000001" customHeight="1">
      <c r="B334" s="125">
        <v>3560</v>
      </c>
      <c r="C334" s="126">
        <v>3580</v>
      </c>
      <c r="D334" s="127">
        <v>134550</v>
      </c>
      <c r="E334" s="127">
        <v>109550</v>
      </c>
      <c r="F334" s="127">
        <v>67150</v>
      </c>
      <c r="G334" s="127">
        <v>54030</v>
      </c>
      <c r="H334" s="127">
        <v>40900</v>
      </c>
      <c r="I334" s="127">
        <v>34260</v>
      </c>
      <c r="J334" s="127">
        <v>29010</v>
      </c>
      <c r="K334" s="127">
        <v>23760</v>
      </c>
      <c r="L334" s="127">
        <v>18590</v>
      </c>
      <c r="M334" s="127">
        <v>15220</v>
      </c>
      <c r="N334" s="128">
        <v>11840</v>
      </c>
    </row>
    <row r="335" spans="2:14" ht="20.100000000000001" customHeight="1">
      <c r="B335" s="125">
        <v>3580</v>
      </c>
      <c r="C335" s="126">
        <v>3600</v>
      </c>
      <c r="D335" s="127">
        <v>137000</v>
      </c>
      <c r="E335" s="127">
        <v>112000</v>
      </c>
      <c r="F335" s="127">
        <v>68720</v>
      </c>
      <c r="G335" s="127">
        <v>55590</v>
      </c>
      <c r="H335" s="127">
        <v>42470</v>
      </c>
      <c r="I335" s="127">
        <v>34880</v>
      </c>
      <c r="J335" s="127">
        <v>29630</v>
      </c>
      <c r="K335" s="127">
        <v>24380</v>
      </c>
      <c r="L335" s="127">
        <v>19130</v>
      </c>
      <c r="M335" s="127">
        <v>15620</v>
      </c>
      <c r="N335" s="128">
        <v>12250</v>
      </c>
    </row>
    <row r="336" spans="2:14" ht="20.100000000000001" customHeight="1">
      <c r="B336" s="125">
        <v>3600</v>
      </c>
      <c r="C336" s="126">
        <v>3620</v>
      </c>
      <c r="D336" s="127">
        <v>139440</v>
      </c>
      <c r="E336" s="127">
        <v>114440</v>
      </c>
      <c r="F336" s="127">
        <v>70280</v>
      </c>
      <c r="G336" s="127">
        <v>57160</v>
      </c>
      <c r="H336" s="127">
        <v>44030</v>
      </c>
      <c r="I336" s="127">
        <v>35510</v>
      </c>
      <c r="J336" s="127">
        <v>30260</v>
      </c>
      <c r="K336" s="127">
        <v>25010</v>
      </c>
      <c r="L336" s="127">
        <v>19760</v>
      </c>
      <c r="M336" s="127">
        <v>16020</v>
      </c>
      <c r="N336" s="128">
        <v>12650</v>
      </c>
    </row>
    <row r="337" spans="2:14" ht="20.100000000000001" customHeight="1">
      <c r="B337" s="125">
        <v>3620</v>
      </c>
      <c r="C337" s="126">
        <v>3640</v>
      </c>
      <c r="D337" s="127">
        <v>141890</v>
      </c>
      <c r="E337" s="127">
        <v>116890</v>
      </c>
      <c r="F337" s="127">
        <v>71850</v>
      </c>
      <c r="G337" s="127">
        <v>58720</v>
      </c>
      <c r="H337" s="127">
        <v>45600</v>
      </c>
      <c r="I337" s="127">
        <v>36140</v>
      </c>
      <c r="J337" s="127">
        <v>30890</v>
      </c>
      <c r="K337" s="127">
        <v>25640</v>
      </c>
      <c r="L337" s="127">
        <v>20390</v>
      </c>
      <c r="M337" s="127">
        <v>16420</v>
      </c>
      <c r="N337" s="128">
        <v>13050</v>
      </c>
    </row>
    <row r="338" spans="2:14" ht="20.100000000000001" customHeight="1">
      <c r="B338" s="125">
        <v>3640</v>
      </c>
      <c r="C338" s="126">
        <v>3660</v>
      </c>
      <c r="D338" s="127">
        <v>144330</v>
      </c>
      <c r="E338" s="127">
        <v>119330</v>
      </c>
      <c r="F338" s="127">
        <v>73410</v>
      </c>
      <c r="G338" s="127">
        <v>60290</v>
      </c>
      <c r="H338" s="127">
        <v>47160</v>
      </c>
      <c r="I338" s="127">
        <v>36760</v>
      </c>
      <c r="J338" s="127">
        <v>31510</v>
      </c>
      <c r="K338" s="127">
        <v>26260</v>
      </c>
      <c r="L338" s="127">
        <v>21010</v>
      </c>
      <c r="M338" s="127">
        <v>16830</v>
      </c>
      <c r="N338" s="128">
        <v>13450</v>
      </c>
    </row>
    <row r="339" spans="2:14" ht="20.100000000000001" customHeight="1">
      <c r="B339" s="125">
        <v>3660</v>
      </c>
      <c r="C339" s="126">
        <v>3680</v>
      </c>
      <c r="D339" s="127">
        <v>146780</v>
      </c>
      <c r="E339" s="127">
        <v>121780</v>
      </c>
      <c r="F339" s="127">
        <v>74980</v>
      </c>
      <c r="G339" s="127">
        <v>61850</v>
      </c>
      <c r="H339" s="127">
        <v>48730</v>
      </c>
      <c r="I339" s="127">
        <v>37390</v>
      </c>
      <c r="J339" s="127">
        <v>32140</v>
      </c>
      <c r="K339" s="127">
        <v>26890</v>
      </c>
      <c r="L339" s="127">
        <v>21640</v>
      </c>
      <c r="M339" s="127">
        <v>17230</v>
      </c>
      <c r="N339" s="128">
        <v>13850</v>
      </c>
    </row>
    <row r="340" spans="2:14" ht="20.100000000000001" customHeight="1">
      <c r="B340" s="125">
        <v>3680</v>
      </c>
      <c r="C340" s="126">
        <v>3700</v>
      </c>
      <c r="D340" s="127">
        <v>149220</v>
      </c>
      <c r="E340" s="127">
        <v>124220</v>
      </c>
      <c r="F340" s="127">
        <v>76540</v>
      </c>
      <c r="G340" s="127">
        <v>63420</v>
      </c>
      <c r="H340" s="127">
        <v>50290</v>
      </c>
      <c r="I340" s="127">
        <v>38010</v>
      </c>
      <c r="J340" s="127">
        <v>32760</v>
      </c>
      <c r="K340" s="127">
        <v>27510</v>
      </c>
      <c r="L340" s="127">
        <v>22260</v>
      </c>
      <c r="M340" s="127">
        <v>17630</v>
      </c>
      <c r="N340" s="128">
        <v>14260</v>
      </c>
    </row>
    <row r="341" spans="2:14" ht="20.100000000000001" customHeight="1">
      <c r="B341" s="125">
        <v>3700</v>
      </c>
      <c r="C341" s="126">
        <v>3720</v>
      </c>
      <c r="D341" s="127">
        <v>151670</v>
      </c>
      <c r="E341" s="127">
        <v>126670</v>
      </c>
      <c r="F341" s="127">
        <v>78110</v>
      </c>
      <c r="G341" s="127">
        <v>64980</v>
      </c>
      <c r="H341" s="127">
        <v>51860</v>
      </c>
      <c r="I341" s="127">
        <v>38730</v>
      </c>
      <c r="J341" s="127">
        <v>33390</v>
      </c>
      <c r="K341" s="127">
        <v>28140</v>
      </c>
      <c r="L341" s="127">
        <v>22890</v>
      </c>
      <c r="M341" s="127">
        <v>18030</v>
      </c>
      <c r="N341" s="128">
        <v>14660</v>
      </c>
    </row>
    <row r="342" spans="2:14" ht="20.100000000000001" customHeight="1">
      <c r="B342" s="125">
        <v>3720</v>
      </c>
      <c r="C342" s="126">
        <v>3740</v>
      </c>
      <c r="D342" s="127">
        <v>154110</v>
      </c>
      <c r="E342" s="127">
        <v>129110</v>
      </c>
      <c r="F342" s="127">
        <v>79670</v>
      </c>
      <c r="G342" s="127">
        <v>66550</v>
      </c>
      <c r="H342" s="127">
        <v>53420</v>
      </c>
      <c r="I342" s="127">
        <v>40300</v>
      </c>
      <c r="J342" s="127">
        <v>34020</v>
      </c>
      <c r="K342" s="127">
        <v>28770</v>
      </c>
      <c r="L342" s="127">
        <v>23520</v>
      </c>
      <c r="M342" s="127">
        <v>18440</v>
      </c>
      <c r="N342" s="128">
        <v>15060</v>
      </c>
    </row>
    <row r="343" spans="2:14" ht="20.100000000000001" customHeight="1">
      <c r="B343" s="125">
        <v>3740</v>
      </c>
      <c r="C343" s="126">
        <v>3760</v>
      </c>
      <c r="D343" s="127">
        <v>156560</v>
      </c>
      <c r="E343" s="127">
        <v>131560</v>
      </c>
      <c r="F343" s="127">
        <v>81230</v>
      </c>
      <c r="G343" s="127">
        <v>68110</v>
      </c>
      <c r="H343" s="127">
        <v>54980</v>
      </c>
      <c r="I343" s="127">
        <v>41860</v>
      </c>
      <c r="J343" s="127">
        <v>34640</v>
      </c>
      <c r="K343" s="127">
        <v>29390</v>
      </c>
      <c r="L343" s="127">
        <v>24140</v>
      </c>
      <c r="M343" s="127">
        <v>18890</v>
      </c>
      <c r="N343" s="128">
        <v>15460</v>
      </c>
    </row>
    <row r="344" spans="2:14" ht="20.100000000000001" customHeight="1">
      <c r="B344" s="125">
        <v>3760</v>
      </c>
      <c r="C344" s="126">
        <v>3780</v>
      </c>
      <c r="D344" s="127">
        <v>163920</v>
      </c>
      <c r="E344" s="127">
        <v>136090</v>
      </c>
      <c r="F344" s="127">
        <v>84260</v>
      </c>
      <c r="G344" s="127">
        <v>71130</v>
      </c>
      <c r="H344" s="127">
        <v>58010</v>
      </c>
      <c r="I344" s="127">
        <v>44880</v>
      </c>
      <c r="J344" s="127">
        <v>35850</v>
      </c>
      <c r="K344" s="127">
        <v>30600</v>
      </c>
      <c r="L344" s="127">
        <v>25350</v>
      </c>
      <c r="M344" s="127">
        <v>20100</v>
      </c>
      <c r="N344" s="128">
        <v>16240</v>
      </c>
    </row>
    <row r="345" spans="2:14" ht="20.100000000000001" customHeight="1">
      <c r="B345" s="125">
        <v>3780</v>
      </c>
      <c r="C345" s="126">
        <v>3800</v>
      </c>
      <c r="D345" s="127">
        <v>166590</v>
      </c>
      <c r="E345" s="127">
        <v>138740</v>
      </c>
      <c r="F345" s="127">
        <v>85970</v>
      </c>
      <c r="G345" s="127">
        <v>72850</v>
      </c>
      <c r="H345" s="127">
        <v>59720</v>
      </c>
      <c r="I345" s="127">
        <v>46600</v>
      </c>
      <c r="J345" s="127">
        <v>36540</v>
      </c>
      <c r="K345" s="127">
        <v>31290</v>
      </c>
      <c r="L345" s="127">
        <v>26040</v>
      </c>
      <c r="M345" s="127">
        <v>20790</v>
      </c>
      <c r="N345" s="128">
        <v>16680</v>
      </c>
    </row>
    <row r="346" spans="2:14" ht="20.100000000000001" customHeight="1">
      <c r="B346" s="125">
        <v>3800</v>
      </c>
      <c r="C346" s="126">
        <v>3820</v>
      </c>
      <c r="D346" s="127">
        <v>169260</v>
      </c>
      <c r="E346" s="127">
        <v>141400</v>
      </c>
      <c r="F346" s="127">
        <v>87680</v>
      </c>
      <c r="G346" s="127">
        <v>74560</v>
      </c>
      <c r="H346" s="127">
        <v>61430</v>
      </c>
      <c r="I346" s="127">
        <v>48310</v>
      </c>
      <c r="J346" s="127">
        <v>37220</v>
      </c>
      <c r="K346" s="127">
        <v>31970</v>
      </c>
      <c r="L346" s="127">
        <v>26720</v>
      </c>
      <c r="M346" s="127">
        <v>21470</v>
      </c>
      <c r="N346" s="128">
        <v>17120</v>
      </c>
    </row>
    <row r="347" spans="2:14" ht="20.100000000000001" customHeight="1">
      <c r="B347" s="125">
        <v>3820</v>
      </c>
      <c r="C347" s="126">
        <v>3840</v>
      </c>
      <c r="D347" s="127">
        <v>171930</v>
      </c>
      <c r="E347" s="127">
        <v>144050</v>
      </c>
      <c r="F347" s="127">
        <v>89390</v>
      </c>
      <c r="G347" s="127">
        <v>76270</v>
      </c>
      <c r="H347" s="127">
        <v>63140</v>
      </c>
      <c r="I347" s="127">
        <v>50020</v>
      </c>
      <c r="J347" s="127">
        <v>37900</v>
      </c>
      <c r="K347" s="127">
        <v>32650</v>
      </c>
      <c r="L347" s="127">
        <v>27400</v>
      </c>
      <c r="M347" s="127">
        <v>22150</v>
      </c>
      <c r="N347" s="128">
        <v>17560</v>
      </c>
    </row>
    <row r="348" spans="2:14" ht="20.100000000000001" customHeight="1">
      <c r="B348" s="125">
        <v>3840</v>
      </c>
      <c r="C348" s="126">
        <v>3860</v>
      </c>
      <c r="D348" s="127">
        <v>174600</v>
      </c>
      <c r="E348" s="127">
        <v>146710</v>
      </c>
      <c r="F348" s="127">
        <v>91100</v>
      </c>
      <c r="G348" s="127">
        <v>77980</v>
      </c>
      <c r="H348" s="127">
        <v>64850</v>
      </c>
      <c r="I348" s="127">
        <v>51730</v>
      </c>
      <c r="J348" s="127">
        <v>38600</v>
      </c>
      <c r="K348" s="127">
        <v>33340</v>
      </c>
      <c r="L348" s="127">
        <v>28090</v>
      </c>
      <c r="M348" s="127">
        <v>22840</v>
      </c>
      <c r="N348" s="128">
        <v>18000</v>
      </c>
    </row>
    <row r="349" spans="2:14" ht="20.100000000000001" customHeight="1">
      <c r="B349" s="125">
        <v>3860</v>
      </c>
      <c r="C349" s="126">
        <v>3880</v>
      </c>
      <c r="D349" s="127">
        <v>177270</v>
      </c>
      <c r="E349" s="127">
        <v>149360</v>
      </c>
      <c r="F349" s="127">
        <v>92820</v>
      </c>
      <c r="G349" s="127">
        <v>79690</v>
      </c>
      <c r="H349" s="127">
        <v>66570</v>
      </c>
      <c r="I349" s="127">
        <v>53440</v>
      </c>
      <c r="J349" s="127">
        <v>40320</v>
      </c>
      <c r="K349" s="127">
        <v>34020</v>
      </c>
      <c r="L349" s="127">
        <v>28770</v>
      </c>
      <c r="M349" s="127">
        <v>23520</v>
      </c>
      <c r="N349" s="128">
        <v>18440</v>
      </c>
    </row>
    <row r="350" spans="2:14" ht="20.100000000000001" customHeight="1">
      <c r="B350" s="125">
        <v>3880</v>
      </c>
      <c r="C350" s="126">
        <v>3900</v>
      </c>
      <c r="D350" s="127">
        <v>179940</v>
      </c>
      <c r="E350" s="127">
        <v>152020</v>
      </c>
      <c r="F350" s="127">
        <v>94920</v>
      </c>
      <c r="G350" s="127">
        <v>81400</v>
      </c>
      <c r="H350" s="127">
        <v>68280</v>
      </c>
      <c r="I350" s="127">
        <v>55150</v>
      </c>
      <c r="J350" s="127">
        <v>42030</v>
      </c>
      <c r="K350" s="127">
        <v>34710</v>
      </c>
      <c r="L350" s="127">
        <v>29460</v>
      </c>
      <c r="M350" s="127">
        <v>24210</v>
      </c>
      <c r="N350" s="128">
        <v>18960</v>
      </c>
    </row>
    <row r="351" spans="2:14" ht="20.100000000000001" customHeight="1">
      <c r="B351" s="125">
        <v>3900</v>
      </c>
      <c r="C351" s="126">
        <v>3920</v>
      </c>
      <c r="D351" s="127">
        <v>182610</v>
      </c>
      <c r="E351" s="127">
        <v>154670</v>
      </c>
      <c r="F351" s="127">
        <v>97370</v>
      </c>
      <c r="G351" s="127">
        <v>83110</v>
      </c>
      <c r="H351" s="127">
        <v>69990</v>
      </c>
      <c r="I351" s="127">
        <v>56860</v>
      </c>
      <c r="J351" s="127">
        <v>43740</v>
      </c>
      <c r="K351" s="127">
        <v>35390</v>
      </c>
      <c r="L351" s="127">
        <v>30140</v>
      </c>
      <c r="M351" s="127">
        <v>24890</v>
      </c>
      <c r="N351" s="128">
        <v>19640</v>
      </c>
    </row>
    <row r="352" spans="2:14" ht="20.100000000000001" customHeight="1">
      <c r="B352" s="125">
        <v>3920</v>
      </c>
      <c r="C352" s="126">
        <v>3940</v>
      </c>
      <c r="D352" s="127">
        <v>185280</v>
      </c>
      <c r="E352" s="127">
        <v>157330</v>
      </c>
      <c r="F352" s="127">
        <v>99810</v>
      </c>
      <c r="G352" s="127">
        <v>84830</v>
      </c>
      <c r="H352" s="127">
        <v>71700</v>
      </c>
      <c r="I352" s="127">
        <v>58580</v>
      </c>
      <c r="J352" s="127">
        <v>45450</v>
      </c>
      <c r="K352" s="127">
        <v>36080</v>
      </c>
      <c r="L352" s="127">
        <v>30830</v>
      </c>
      <c r="M352" s="127">
        <v>25580</v>
      </c>
      <c r="N352" s="128">
        <v>20330</v>
      </c>
    </row>
    <row r="353" spans="2:14" ht="20.100000000000001" customHeight="1">
      <c r="B353" s="125">
        <v>3940</v>
      </c>
      <c r="C353" s="126">
        <v>3960</v>
      </c>
      <c r="D353" s="127">
        <v>187950</v>
      </c>
      <c r="E353" s="127">
        <v>159980</v>
      </c>
      <c r="F353" s="127">
        <v>102260</v>
      </c>
      <c r="G353" s="127">
        <v>86540</v>
      </c>
      <c r="H353" s="127">
        <v>73410</v>
      </c>
      <c r="I353" s="127">
        <v>60290</v>
      </c>
      <c r="J353" s="127">
        <v>47160</v>
      </c>
      <c r="K353" s="127">
        <v>36760</v>
      </c>
      <c r="L353" s="127">
        <v>31510</v>
      </c>
      <c r="M353" s="127">
        <v>26260</v>
      </c>
      <c r="N353" s="128">
        <v>21010</v>
      </c>
    </row>
    <row r="354" spans="2:14" ht="20.100000000000001" customHeight="1">
      <c r="B354" s="125">
        <v>3960</v>
      </c>
      <c r="C354" s="126">
        <v>3980</v>
      </c>
      <c r="D354" s="127">
        <v>190620</v>
      </c>
      <c r="E354" s="127">
        <v>162640</v>
      </c>
      <c r="F354" s="127">
        <v>104700</v>
      </c>
      <c r="G354" s="127">
        <v>88250</v>
      </c>
      <c r="H354" s="127">
        <v>75120</v>
      </c>
      <c r="I354" s="127">
        <v>62000</v>
      </c>
      <c r="J354" s="127">
        <v>48870</v>
      </c>
      <c r="K354" s="127">
        <v>37450</v>
      </c>
      <c r="L354" s="127">
        <v>32200</v>
      </c>
      <c r="M354" s="127">
        <v>26950</v>
      </c>
      <c r="N354" s="128">
        <v>21700</v>
      </c>
    </row>
    <row r="355" spans="2:14" ht="20.100000000000001" customHeight="1">
      <c r="B355" s="125">
        <v>3980</v>
      </c>
      <c r="C355" s="126">
        <v>4000</v>
      </c>
      <c r="D355" s="127">
        <v>193290</v>
      </c>
      <c r="E355" s="127">
        <v>165290</v>
      </c>
      <c r="F355" s="127">
        <v>107150</v>
      </c>
      <c r="G355" s="127">
        <v>89960</v>
      </c>
      <c r="H355" s="127">
        <v>76840</v>
      </c>
      <c r="I355" s="127">
        <v>63710</v>
      </c>
      <c r="J355" s="127">
        <v>50590</v>
      </c>
      <c r="K355" s="127">
        <v>38130</v>
      </c>
      <c r="L355" s="127">
        <v>32880</v>
      </c>
      <c r="M355" s="127">
        <v>27630</v>
      </c>
      <c r="N355" s="128">
        <v>22380</v>
      </c>
    </row>
    <row r="356" spans="2:14" ht="20.100000000000001" customHeight="1">
      <c r="B356" s="125">
        <v>4000</v>
      </c>
      <c r="C356" s="126">
        <v>4020</v>
      </c>
      <c r="D356" s="127">
        <v>195960</v>
      </c>
      <c r="E356" s="127">
        <v>167950</v>
      </c>
      <c r="F356" s="127">
        <v>109590</v>
      </c>
      <c r="G356" s="127">
        <v>91670</v>
      </c>
      <c r="H356" s="127">
        <v>78550</v>
      </c>
      <c r="I356" s="127">
        <v>65420</v>
      </c>
      <c r="J356" s="127">
        <v>52300</v>
      </c>
      <c r="K356" s="127">
        <v>39170</v>
      </c>
      <c r="L356" s="127">
        <v>33570</v>
      </c>
      <c r="M356" s="127">
        <v>28320</v>
      </c>
      <c r="N356" s="128">
        <v>23070</v>
      </c>
    </row>
    <row r="357" spans="2:14" ht="20.100000000000001" customHeight="1">
      <c r="B357" s="125">
        <v>4020</v>
      </c>
      <c r="C357" s="126">
        <v>4040</v>
      </c>
      <c r="D357" s="127">
        <v>198630</v>
      </c>
      <c r="E357" s="127">
        <v>170600</v>
      </c>
      <c r="F357" s="127">
        <v>112040</v>
      </c>
      <c r="G357" s="127">
        <v>93380</v>
      </c>
      <c r="H357" s="127">
        <v>80260</v>
      </c>
      <c r="I357" s="127">
        <v>67130</v>
      </c>
      <c r="J357" s="127">
        <v>54010</v>
      </c>
      <c r="K357" s="127">
        <v>40880</v>
      </c>
      <c r="L357" s="127">
        <v>34250</v>
      </c>
      <c r="M357" s="127">
        <v>29000</v>
      </c>
      <c r="N357" s="128">
        <v>23750</v>
      </c>
    </row>
    <row r="358" spans="2:14" ht="20.100000000000001" customHeight="1">
      <c r="B358" s="125">
        <v>4040</v>
      </c>
      <c r="C358" s="126">
        <v>4060</v>
      </c>
      <c r="D358" s="127">
        <v>201300</v>
      </c>
      <c r="E358" s="127">
        <v>173260</v>
      </c>
      <c r="F358" s="127">
        <v>114480</v>
      </c>
      <c r="G358" s="127">
        <v>95730</v>
      </c>
      <c r="H358" s="127">
        <v>81970</v>
      </c>
      <c r="I358" s="127">
        <v>68840</v>
      </c>
      <c r="J358" s="127">
        <v>55720</v>
      </c>
      <c r="K358" s="127">
        <v>42590</v>
      </c>
      <c r="L358" s="127">
        <v>34930</v>
      </c>
      <c r="M358" s="127">
        <v>29680</v>
      </c>
      <c r="N358" s="128">
        <v>24430</v>
      </c>
    </row>
    <row r="359" spans="2:14" ht="20.100000000000001" customHeight="1">
      <c r="B359" s="125">
        <v>4060</v>
      </c>
      <c r="C359" s="126">
        <v>4080</v>
      </c>
      <c r="D359" s="127">
        <v>203970</v>
      </c>
      <c r="E359" s="127">
        <v>175910</v>
      </c>
      <c r="F359" s="127">
        <v>116930</v>
      </c>
      <c r="G359" s="127">
        <v>98180</v>
      </c>
      <c r="H359" s="127">
        <v>83680</v>
      </c>
      <c r="I359" s="127">
        <v>70560</v>
      </c>
      <c r="J359" s="127">
        <v>57430</v>
      </c>
      <c r="K359" s="127">
        <v>44310</v>
      </c>
      <c r="L359" s="127">
        <v>35620</v>
      </c>
      <c r="M359" s="127">
        <v>30370</v>
      </c>
      <c r="N359" s="128">
        <v>25120</v>
      </c>
    </row>
    <row r="360" spans="2:14" ht="20.100000000000001" customHeight="1">
      <c r="B360" s="125">
        <v>4080</v>
      </c>
      <c r="C360" s="126">
        <v>4100</v>
      </c>
      <c r="D360" s="127">
        <v>206640</v>
      </c>
      <c r="E360" s="127">
        <v>178570</v>
      </c>
      <c r="F360" s="127">
        <v>119370</v>
      </c>
      <c r="G360" s="127">
        <v>100620</v>
      </c>
      <c r="H360" s="127">
        <v>85390</v>
      </c>
      <c r="I360" s="127">
        <v>72270</v>
      </c>
      <c r="J360" s="127">
        <v>59140</v>
      </c>
      <c r="K360" s="127">
        <v>46020</v>
      </c>
      <c r="L360" s="127">
        <v>36300</v>
      </c>
      <c r="M360" s="127">
        <v>31050</v>
      </c>
      <c r="N360" s="128">
        <v>25800</v>
      </c>
    </row>
    <row r="361" spans="2:14" ht="20.100000000000001" customHeight="1">
      <c r="B361" s="125">
        <v>4100</v>
      </c>
      <c r="C361" s="126">
        <v>4120</v>
      </c>
      <c r="D361" s="127">
        <v>209310</v>
      </c>
      <c r="E361" s="127">
        <v>181220</v>
      </c>
      <c r="F361" s="127">
        <v>121820</v>
      </c>
      <c r="G361" s="127">
        <v>103070</v>
      </c>
      <c r="H361" s="127">
        <v>87100</v>
      </c>
      <c r="I361" s="127">
        <v>73980</v>
      </c>
      <c r="J361" s="127">
        <v>60850</v>
      </c>
      <c r="K361" s="127">
        <v>47730</v>
      </c>
      <c r="L361" s="127">
        <v>36990</v>
      </c>
      <c r="M361" s="127">
        <v>31740</v>
      </c>
      <c r="N361" s="128">
        <v>26490</v>
      </c>
    </row>
    <row r="362" spans="2:14" ht="20.100000000000001" customHeight="1">
      <c r="B362" s="125">
        <v>4120</v>
      </c>
      <c r="C362" s="126">
        <v>4140</v>
      </c>
      <c r="D362" s="127">
        <v>211980</v>
      </c>
      <c r="E362" s="127">
        <v>183880</v>
      </c>
      <c r="F362" s="127">
        <v>124260</v>
      </c>
      <c r="G362" s="127">
        <v>105510</v>
      </c>
      <c r="H362" s="127">
        <v>88820</v>
      </c>
      <c r="I362" s="127">
        <v>75690</v>
      </c>
      <c r="J362" s="127">
        <v>62570</v>
      </c>
      <c r="K362" s="127">
        <v>49440</v>
      </c>
      <c r="L362" s="127">
        <v>37670</v>
      </c>
      <c r="M362" s="127">
        <v>32420</v>
      </c>
      <c r="N362" s="128">
        <v>27170</v>
      </c>
    </row>
    <row r="363" spans="2:14" ht="20.100000000000001" customHeight="1">
      <c r="B363" s="125">
        <v>4140</v>
      </c>
      <c r="C363" s="126">
        <v>4160</v>
      </c>
      <c r="D363" s="127">
        <v>214650</v>
      </c>
      <c r="E363" s="127">
        <v>186530</v>
      </c>
      <c r="F363" s="127">
        <v>126710</v>
      </c>
      <c r="G363" s="127">
        <v>107960</v>
      </c>
      <c r="H363" s="127">
        <v>90530</v>
      </c>
      <c r="I363" s="127">
        <v>77400</v>
      </c>
      <c r="J363" s="127">
        <v>64280</v>
      </c>
      <c r="K363" s="127">
        <v>51150</v>
      </c>
      <c r="L363" s="127">
        <v>38360</v>
      </c>
      <c r="M363" s="127">
        <v>33110</v>
      </c>
      <c r="N363" s="128">
        <v>27860</v>
      </c>
    </row>
    <row r="364" spans="2:14" ht="20.100000000000001" customHeight="1">
      <c r="B364" s="125">
        <v>4160</v>
      </c>
      <c r="C364" s="126">
        <v>4180</v>
      </c>
      <c r="D364" s="127">
        <v>217320</v>
      </c>
      <c r="E364" s="127">
        <v>189190</v>
      </c>
      <c r="F364" s="127">
        <v>129150</v>
      </c>
      <c r="G364" s="127">
        <v>110400</v>
      </c>
      <c r="H364" s="127">
        <v>92240</v>
      </c>
      <c r="I364" s="127">
        <v>79110</v>
      </c>
      <c r="J364" s="127">
        <v>65990</v>
      </c>
      <c r="K364" s="127">
        <v>52860</v>
      </c>
      <c r="L364" s="127">
        <v>39740</v>
      </c>
      <c r="M364" s="127">
        <v>33790</v>
      </c>
      <c r="N364" s="128">
        <v>28540</v>
      </c>
    </row>
    <row r="365" spans="2:14" ht="20.100000000000001" customHeight="1">
      <c r="B365" s="125">
        <v>4180</v>
      </c>
      <c r="C365" s="126">
        <v>4200</v>
      </c>
      <c r="D365" s="127">
        <v>219990</v>
      </c>
      <c r="E365" s="127">
        <v>191840</v>
      </c>
      <c r="F365" s="127">
        <v>131600</v>
      </c>
      <c r="G365" s="127">
        <v>112850</v>
      </c>
      <c r="H365" s="127">
        <v>94100</v>
      </c>
      <c r="I365" s="127">
        <v>80830</v>
      </c>
      <c r="J365" s="127">
        <v>67700</v>
      </c>
      <c r="K365" s="127">
        <v>54580</v>
      </c>
      <c r="L365" s="127">
        <v>41450</v>
      </c>
      <c r="M365" s="127">
        <v>34480</v>
      </c>
      <c r="N365" s="128">
        <v>29230</v>
      </c>
    </row>
    <row r="366" spans="2:14" ht="20.100000000000001" customHeight="1">
      <c r="B366" s="125">
        <v>4200</v>
      </c>
      <c r="C366" s="126">
        <v>4220</v>
      </c>
      <c r="D366" s="127">
        <v>222660</v>
      </c>
      <c r="E366" s="127">
        <v>194500</v>
      </c>
      <c r="F366" s="127">
        <v>134040</v>
      </c>
      <c r="G366" s="127">
        <v>115290</v>
      </c>
      <c r="H366" s="127">
        <v>96540</v>
      </c>
      <c r="I366" s="127">
        <v>82540</v>
      </c>
      <c r="J366" s="127">
        <v>69410</v>
      </c>
      <c r="K366" s="127">
        <v>56290</v>
      </c>
      <c r="L366" s="127">
        <v>43160</v>
      </c>
      <c r="M366" s="127">
        <v>35160</v>
      </c>
      <c r="N366" s="128">
        <v>29910</v>
      </c>
    </row>
    <row r="367" spans="2:14" ht="20.100000000000001" customHeight="1">
      <c r="B367" s="125">
        <v>4220</v>
      </c>
      <c r="C367" s="126">
        <v>4240</v>
      </c>
      <c r="D367" s="127">
        <v>225330</v>
      </c>
      <c r="E367" s="127">
        <v>197150</v>
      </c>
      <c r="F367" s="127">
        <v>136490</v>
      </c>
      <c r="G367" s="127">
        <v>117740</v>
      </c>
      <c r="H367" s="127">
        <v>98990</v>
      </c>
      <c r="I367" s="127">
        <v>84250</v>
      </c>
      <c r="J367" s="127">
        <v>71120</v>
      </c>
      <c r="K367" s="127">
        <v>58000</v>
      </c>
      <c r="L367" s="127">
        <v>44870</v>
      </c>
      <c r="M367" s="127">
        <v>35850</v>
      </c>
      <c r="N367" s="128">
        <v>30600</v>
      </c>
    </row>
    <row r="368" spans="2:14" ht="20.100000000000001" customHeight="1">
      <c r="B368" s="125">
        <v>4240</v>
      </c>
      <c r="C368" s="126">
        <v>4260</v>
      </c>
      <c r="D368" s="127">
        <v>228000</v>
      </c>
      <c r="E368" s="127">
        <v>199810</v>
      </c>
      <c r="F368" s="127">
        <v>138930</v>
      </c>
      <c r="G368" s="127">
        <v>120180</v>
      </c>
      <c r="H368" s="127">
        <v>101430</v>
      </c>
      <c r="I368" s="127">
        <v>85960</v>
      </c>
      <c r="J368" s="127">
        <v>72830</v>
      </c>
      <c r="K368" s="127">
        <v>59710</v>
      </c>
      <c r="L368" s="127">
        <v>46580</v>
      </c>
      <c r="M368" s="127">
        <v>36530</v>
      </c>
      <c r="N368" s="128">
        <v>31280</v>
      </c>
    </row>
    <row r="369" spans="2:14" ht="20.100000000000001" customHeight="1">
      <c r="B369" s="125">
        <v>4260</v>
      </c>
      <c r="C369" s="126">
        <v>4280</v>
      </c>
      <c r="D369" s="127">
        <v>230670</v>
      </c>
      <c r="E369" s="127">
        <v>202460</v>
      </c>
      <c r="F369" s="127">
        <v>141380</v>
      </c>
      <c r="G369" s="127">
        <v>122630</v>
      </c>
      <c r="H369" s="127">
        <v>103880</v>
      </c>
      <c r="I369" s="127">
        <v>87670</v>
      </c>
      <c r="J369" s="127">
        <v>74550</v>
      </c>
      <c r="K369" s="127">
        <v>61420</v>
      </c>
      <c r="L369" s="127">
        <v>48300</v>
      </c>
      <c r="M369" s="127">
        <v>37220</v>
      </c>
      <c r="N369" s="128">
        <v>31970</v>
      </c>
    </row>
    <row r="370" spans="2:14" ht="20.100000000000001" customHeight="1">
      <c r="B370" s="125">
        <v>4280</v>
      </c>
      <c r="C370" s="126">
        <v>4300</v>
      </c>
      <c r="D370" s="127">
        <v>233340</v>
      </c>
      <c r="E370" s="127">
        <v>205120</v>
      </c>
      <c r="F370" s="127">
        <v>143820</v>
      </c>
      <c r="G370" s="127">
        <v>125070</v>
      </c>
      <c r="H370" s="127">
        <v>106320</v>
      </c>
      <c r="I370" s="127">
        <v>89380</v>
      </c>
      <c r="J370" s="127">
        <v>76260</v>
      </c>
      <c r="K370" s="127">
        <v>63130</v>
      </c>
      <c r="L370" s="127">
        <v>50010</v>
      </c>
      <c r="M370" s="127">
        <v>37900</v>
      </c>
      <c r="N370" s="128">
        <v>32650</v>
      </c>
    </row>
    <row r="371" spans="2:14" ht="20.100000000000001" customHeight="1">
      <c r="B371" s="125">
        <v>4300</v>
      </c>
      <c r="C371" s="126">
        <v>4320</v>
      </c>
      <c r="D371" s="127">
        <v>236010</v>
      </c>
      <c r="E371" s="127">
        <v>207770</v>
      </c>
      <c r="F371" s="127">
        <v>146270</v>
      </c>
      <c r="G371" s="127">
        <v>127520</v>
      </c>
      <c r="H371" s="127">
        <v>108770</v>
      </c>
      <c r="I371" s="127">
        <v>91090</v>
      </c>
      <c r="J371" s="127">
        <v>77970</v>
      </c>
      <c r="K371" s="127">
        <v>64840</v>
      </c>
      <c r="L371" s="127">
        <v>51720</v>
      </c>
      <c r="M371" s="127">
        <v>38590</v>
      </c>
      <c r="N371" s="128">
        <v>33330</v>
      </c>
    </row>
    <row r="372" spans="2:14" ht="20.100000000000001" customHeight="1">
      <c r="B372" s="125">
        <v>4320</v>
      </c>
      <c r="C372" s="126">
        <v>4340</v>
      </c>
      <c r="D372" s="127">
        <v>238680</v>
      </c>
      <c r="E372" s="127">
        <v>210430</v>
      </c>
      <c r="F372" s="127">
        <v>148710</v>
      </c>
      <c r="G372" s="127">
        <v>129960</v>
      </c>
      <c r="H372" s="127">
        <v>111210</v>
      </c>
      <c r="I372" s="127">
        <v>92810</v>
      </c>
      <c r="J372" s="127">
        <v>79680</v>
      </c>
      <c r="K372" s="127">
        <v>66560</v>
      </c>
      <c r="L372" s="127">
        <v>53430</v>
      </c>
      <c r="M372" s="127">
        <v>40310</v>
      </c>
      <c r="N372" s="128">
        <v>34020</v>
      </c>
    </row>
    <row r="373" spans="2:14" ht="20.100000000000001" customHeight="1">
      <c r="B373" s="125">
        <v>4340</v>
      </c>
      <c r="C373" s="126">
        <v>4360</v>
      </c>
      <c r="D373" s="127">
        <v>241350</v>
      </c>
      <c r="E373" s="127">
        <v>213080</v>
      </c>
      <c r="F373" s="127">
        <v>151160</v>
      </c>
      <c r="G373" s="127">
        <v>132410</v>
      </c>
      <c r="H373" s="127">
        <v>113660</v>
      </c>
      <c r="I373" s="127">
        <v>94910</v>
      </c>
      <c r="J373" s="127">
        <v>81390</v>
      </c>
      <c r="K373" s="127">
        <v>68270</v>
      </c>
      <c r="L373" s="127">
        <v>55140</v>
      </c>
      <c r="M373" s="127">
        <v>42020</v>
      </c>
      <c r="N373" s="128">
        <v>34700</v>
      </c>
    </row>
    <row r="374" spans="2:14" ht="20.100000000000001" customHeight="1">
      <c r="B374" s="125">
        <v>4360</v>
      </c>
      <c r="C374" s="126">
        <v>4380</v>
      </c>
      <c r="D374" s="127">
        <v>244020</v>
      </c>
      <c r="E374" s="127">
        <v>215740</v>
      </c>
      <c r="F374" s="127">
        <v>153600</v>
      </c>
      <c r="G374" s="127">
        <v>134850</v>
      </c>
      <c r="H374" s="127">
        <v>116100</v>
      </c>
      <c r="I374" s="127">
        <v>97350</v>
      </c>
      <c r="J374" s="127">
        <v>83100</v>
      </c>
      <c r="K374" s="127">
        <v>69980</v>
      </c>
      <c r="L374" s="127">
        <v>56850</v>
      </c>
      <c r="M374" s="127">
        <v>43730</v>
      </c>
      <c r="N374" s="128">
        <v>35390</v>
      </c>
    </row>
    <row r="375" spans="2:14" ht="20.100000000000001" customHeight="1">
      <c r="B375" s="125">
        <v>4380</v>
      </c>
      <c r="C375" s="126">
        <v>4400</v>
      </c>
      <c r="D375" s="127">
        <v>246690</v>
      </c>
      <c r="E375" s="127">
        <v>218390</v>
      </c>
      <c r="F375" s="127">
        <v>156050</v>
      </c>
      <c r="G375" s="127">
        <v>137300</v>
      </c>
      <c r="H375" s="127">
        <v>118550</v>
      </c>
      <c r="I375" s="127">
        <v>99800</v>
      </c>
      <c r="J375" s="127">
        <v>84820</v>
      </c>
      <c r="K375" s="127">
        <v>71690</v>
      </c>
      <c r="L375" s="127">
        <v>58570</v>
      </c>
      <c r="M375" s="127">
        <v>45440</v>
      </c>
      <c r="N375" s="128">
        <v>36070</v>
      </c>
    </row>
    <row r="376" spans="2:14" ht="20.100000000000001" customHeight="1">
      <c r="B376" s="125">
        <v>4400</v>
      </c>
      <c r="C376" s="126">
        <v>4420</v>
      </c>
      <c r="D376" s="127">
        <v>249360</v>
      </c>
      <c r="E376" s="127">
        <v>221050</v>
      </c>
      <c r="F376" s="127">
        <v>158490</v>
      </c>
      <c r="G376" s="127">
        <v>139740</v>
      </c>
      <c r="H376" s="127">
        <v>120990</v>
      </c>
      <c r="I376" s="127">
        <v>102240</v>
      </c>
      <c r="J376" s="127">
        <v>86530</v>
      </c>
      <c r="K376" s="127">
        <v>73400</v>
      </c>
      <c r="L376" s="127">
        <v>60280</v>
      </c>
      <c r="M376" s="127">
        <v>47150</v>
      </c>
      <c r="N376" s="128">
        <v>36760</v>
      </c>
    </row>
    <row r="377" spans="2:14" ht="20.100000000000001" customHeight="1">
      <c r="B377" s="125">
        <v>4420</v>
      </c>
      <c r="C377" s="126">
        <v>4440</v>
      </c>
      <c r="D377" s="127">
        <v>252030</v>
      </c>
      <c r="E377" s="127">
        <v>223700</v>
      </c>
      <c r="F377" s="127">
        <v>160940</v>
      </c>
      <c r="G377" s="127">
        <v>142190</v>
      </c>
      <c r="H377" s="127">
        <v>123440</v>
      </c>
      <c r="I377" s="127">
        <v>104690</v>
      </c>
      <c r="J377" s="127">
        <v>88240</v>
      </c>
      <c r="K377" s="127">
        <v>75110</v>
      </c>
      <c r="L377" s="127">
        <v>61990</v>
      </c>
      <c r="M377" s="127">
        <v>48860</v>
      </c>
      <c r="N377" s="128">
        <v>37440</v>
      </c>
    </row>
    <row r="378" spans="2:14" ht="20.100000000000001" customHeight="1">
      <c r="B378" s="125">
        <v>4440</v>
      </c>
      <c r="C378" s="126">
        <v>4460</v>
      </c>
      <c r="D378" s="127">
        <v>254700</v>
      </c>
      <c r="E378" s="127">
        <v>226360</v>
      </c>
      <c r="F378" s="127">
        <v>163380</v>
      </c>
      <c r="G378" s="127">
        <v>144630</v>
      </c>
      <c r="H378" s="127">
        <v>125880</v>
      </c>
      <c r="I378" s="127">
        <v>107130</v>
      </c>
      <c r="J378" s="127">
        <v>89950</v>
      </c>
      <c r="K378" s="127">
        <v>76820</v>
      </c>
      <c r="L378" s="127">
        <v>63700</v>
      </c>
      <c r="M378" s="127">
        <v>50570</v>
      </c>
      <c r="N378" s="128">
        <v>38130</v>
      </c>
    </row>
    <row r="379" spans="2:14" ht="20.100000000000001" customHeight="1">
      <c r="B379" s="125">
        <v>4460</v>
      </c>
      <c r="C379" s="126">
        <v>4480</v>
      </c>
      <c r="D379" s="127">
        <v>257370</v>
      </c>
      <c r="E379" s="127">
        <v>229010</v>
      </c>
      <c r="F379" s="127">
        <v>165830</v>
      </c>
      <c r="G379" s="127">
        <v>147080</v>
      </c>
      <c r="H379" s="127">
        <v>128330</v>
      </c>
      <c r="I379" s="127">
        <v>109580</v>
      </c>
      <c r="J379" s="127">
        <v>91660</v>
      </c>
      <c r="K379" s="127">
        <v>78540</v>
      </c>
      <c r="L379" s="127">
        <v>65410</v>
      </c>
      <c r="M379" s="127">
        <v>52290</v>
      </c>
      <c r="N379" s="128">
        <v>39160</v>
      </c>
    </row>
    <row r="380" spans="2:14" ht="20.100000000000001" customHeight="1">
      <c r="B380" s="125">
        <v>4480</v>
      </c>
      <c r="C380" s="126">
        <v>4500</v>
      </c>
      <c r="D380" s="127">
        <v>260040</v>
      </c>
      <c r="E380" s="127">
        <v>231670</v>
      </c>
      <c r="F380" s="127">
        <v>168270</v>
      </c>
      <c r="G380" s="127">
        <v>149520</v>
      </c>
      <c r="H380" s="127">
        <v>130770</v>
      </c>
      <c r="I380" s="127">
        <v>112020</v>
      </c>
      <c r="J380" s="127">
        <v>93370</v>
      </c>
      <c r="K380" s="127">
        <v>80250</v>
      </c>
      <c r="L380" s="127">
        <v>67120</v>
      </c>
      <c r="M380" s="127">
        <v>54000</v>
      </c>
      <c r="N380" s="128">
        <v>40870</v>
      </c>
    </row>
    <row r="381" spans="2:14" ht="20.100000000000001" customHeight="1">
      <c r="B381" s="125">
        <v>4500</v>
      </c>
      <c r="C381" s="126">
        <v>4520</v>
      </c>
      <c r="D381" s="127">
        <v>262840</v>
      </c>
      <c r="E381" s="127">
        <v>234460</v>
      </c>
      <c r="F381" s="127">
        <v>170850</v>
      </c>
      <c r="G381" s="127">
        <v>152100</v>
      </c>
      <c r="H381" s="127">
        <v>133350</v>
      </c>
      <c r="I381" s="127">
        <v>114600</v>
      </c>
      <c r="J381" s="127">
        <v>95850</v>
      </c>
      <c r="K381" s="127">
        <v>82050</v>
      </c>
      <c r="L381" s="127">
        <v>68930</v>
      </c>
      <c r="M381" s="127">
        <v>55800</v>
      </c>
      <c r="N381" s="128">
        <v>42680</v>
      </c>
    </row>
    <row r="382" spans="2:14" ht="20.100000000000001" customHeight="1">
      <c r="B382" s="125">
        <v>4520</v>
      </c>
      <c r="C382" s="126">
        <v>4540</v>
      </c>
      <c r="D382" s="127">
        <v>265650</v>
      </c>
      <c r="E382" s="127">
        <v>237250</v>
      </c>
      <c r="F382" s="127">
        <v>173430</v>
      </c>
      <c r="G382" s="127">
        <v>154680</v>
      </c>
      <c r="H382" s="127">
        <v>135930</v>
      </c>
      <c r="I382" s="127">
        <v>117180</v>
      </c>
      <c r="J382" s="127">
        <v>98430</v>
      </c>
      <c r="K382" s="127">
        <v>83860</v>
      </c>
      <c r="L382" s="127">
        <v>70730</v>
      </c>
      <c r="M382" s="127">
        <v>57610</v>
      </c>
      <c r="N382" s="128">
        <v>44480</v>
      </c>
    </row>
    <row r="383" spans="2:14" ht="20.100000000000001" customHeight="1">
      <c r="B383" s="125">
        <v>4540</v>
      </c>
      <c r="C383" s="126">
        <v>4560</v>
      </c>
      <c r="D383" s="127">
        <v>268450</v>
      </c>
      <c r="E383" s="127">
        <v>240040</v>
      </c>
      <c r="F383" s="127">
        <v>176010</v>
      </c>
      <c r="G383" s="127">
        <v>157260</v>
      </c>
      <c r="H383" s="127">
        <v>138510</v>
      </c>
      <c r="I383" s="127">
        <v>119760</v>
      </c>
      <c r="J383" s="127">
        <v>101010</v>
      </c>
      <c r="K383" s="127">
        <v>85670</v>
      </c>
      <c r="L383" s="127">
        <v>72540</v>
      </c>
      <c r="M383" s="127">
        <v>59420</v>
      </c>
      <c r="N383" s="128">
        <v>46290</v>
      </c>
    </row>
    <row r="384" spans="2:14" ht="20.100000000000001" customHeight="1">
      <c r="B384" s="125">
        <v>4560</v>
      </c>
      <c r="C384" s="126">
        <v>4580</v>
      </c>
      <c r="D384" s="127">
        <v>271260</v>
      </c>
      <c r="E384" s="127">
        <v>242830</v>
      </c>
      <c r="F384" s="127">
        <v>178590</v>
      </c>
      <c r="G384" s="127">
        <v>159840</v>
      </c>
      <c r="H384" s="127">
        <v>141090</v>
      </c>
      <c r="I384" s="127">
        <v>122340</v>
      </c>
      <c r="J384" s="127">
        <v>103590</v>
      </c>
      <c r="K384" s="127">
        <v>87470</v>
      </c>
      <c r="L384" s="127">
        <v>74350</v>
      </c>
      <c r="M384" s="127">
        <v>61220</v>
      </c>
      <c r="N384" s="128">
        <v>48100</v>
      </c>
    </row>
    <row r="385" spans="2:14" ht="20.100000000000001" customHeight="1">
      <c r="B385" s="125">
        <v>4580</v>
      </c>
      <c r="C385" s="126">
        <v>4600</v>
      </c>
      <c r="D385" s="127">
        <v>276560</v>
      </c>
      <c r="E385" s="127">
        <v>248120</v>
      </c>
      <c r="F385" s="127">
        <v>183670</v>
      </c>
      <c r="G385" s="127">
        <v>164920</v>
      </c>
      <c r="H385" s="127">
        <v>146170</v>
      </c>
      <c r="I385" s="127">
        <v>127420</v>
      </c>
      <c r="J385" s="127">
        <v>108670</v>
      </c>
      <c r="K385" s="127">
        <v>89920</v>
      </c>
      <c r="L385" s="127">
        <v>76150</v>
      </c>
      <c r="M385" s="127">
        <v>63030</v>
      </c>
      <c r="N385" s="128">
        <v>49900</v>
      </c>
    </row>
    <row r="386" spans="2:14" ht="20.100000000000001" customHeight="1">
      <c r="B386" s="125">
        <v>4600</v>
      </c>
      <c r="C386" s="126">
        <v>4620</v>
      </c>
      <c r="D386" s="127">
        <v>279370</v>
      </c>
      <c r="E386" s="127">
        <v>250910</v>
      </c>
      <c r="F386" s="127">
        <v>186250</v>
      </c>
      <c r="G386" s="127">
        <v>167500</v>
      </c>
      <c r="H386" s="127">
        <v>148750</v>
      </c>
      <c r="I386" s="127">
        <v>130000</v>
      </c>
      <c r="J386" s="127">
        <v>111250</v>
      </c>
      <c r="K386" s="127">
        <v>92500</v>
      </c>
      <c r="L386" s="127">
        <v>77960</v>
      </c>
      <c r="M386" s="127">
        <v>64830</v>
      </c>
      <c r="N386" s="128">
        <v>51710</v>
      </c>
    </row>
    <row r="387" spans="2:14" ht="20.100000000000001" customHeight="1">
      <c r="B387" s="125">
        <v>4620</v>
      </c>
      <c r="C387" s="126">
        <v>4640</v>
      </c>
      <c r="D387" s="127">
        <v>282170</v>
      </c>
      <c r="E387" s="127">
        <v>253700</v>
      </c>
      <c r="F387" s="127">
        <v>188830</v>
      </c>
      <c r="G387" s="127">
        <v>170080</v>
      </c>
      <c r="H387" s="127">
        <v>151330</v>
      </c>
      <c r="I387" s="127">
        <v>132580</v>
      </c>
      <c r="J387" s="127">
        <v>113830</v>
      </c>
      <c r="K387" s="127">
        <v>95080</v>
      </c>
      <c r="L387" s="127">
        <v>79760</v>
      </c>
      <c r="M387" s="127">
        <v>66640</v>
      </c>
      <c r="N387" s="128">
        <v>53510</v>
      </c>
    </row>
    <row r="388" spans="2:14" ht="20.100000000000001" customHeight="1">
      <c r="B388" s="125">
        <v>4640</v>
      </c>
      <c r="C388" s="126">
        <v>4660</v>
      </c>
      <c r="D388" s="127">
        <v>284980</v>
      </c>
      <c r="E388" s="127">
        <v>256490</v>
      </c>
      <c r="F388" s="127">
        <v>191410</v>
      </c>
      <c r="G388" s="127">
        <v>172660</v>
      </c>
      <c r="H388" s="127">
        <v>153910</v>
      </c>
      <c r="I388" s="127">
        <v>135160</v>
      </c>
      <c r="J388" s="127">
        <v>116410</v>
      </c>
      <c r="K388" s="127">
        <v>97660</v>
      </c>
      <c r="L388" s="127">
        <v>81570</v>
      </c>
      <c r="M388" s="127">
        <v>68450</v>
      </c>
      <c r="N388" s="128">
        <v>55320</v>
      </c>
    </row>
    <row r="389" spans="2:14" ht="20.100000000000001" customHeight="1">
      <c r="B389" s="125">
        <v>4660</v>
      </c>
      <c r="C389" s="126">
        <v>4680</v>
      </c>
      <c r="D389" s="127">
        <v>287780</v>
      </c>
      <c r="E389" s="127">
        <v>259280</v>
      </c>
      <c r="F389" s="127">
        <v>193990</v>
      </c>
      <c r="G389" s="127">
        <v>175240</v>
      </c>
      <c r="H389" s="127">
        <v>156490</v>
      </c>
      <c r="I389" s="127">
        <v>137740</v>
      </c>
      <c r="J389" s="127">
        <v>118990</v>
      </c>
      <c r="K389" s="127">
        <v>100240</v>
      </c>
      <c r="L389" s="127">
        <v>83380</v>
      </c>
      <c r="M389" s="127">
        <v>70250</v>
      </c>
      <c r="N389" s="128">
        <v>57130</v>
      </c>
    </row>
    <row r="390" spans="2:14" ht="20.100000000000001" customHeight="1">
      <c r="B390" s="125">
        <v>4680</v>
      </c>
      <c r="C390" s="126">
        <v>4700</v>
      </c>
      <c r="D390" s="127">
        <v>290590</v>
      </c>
      <c r="E390" s="127">
        <v>262070</v>
      </c>
      <c r="F390" s="127">
        <v>196570</v>
      </c>
      <c r="G390" s="127">
        <v>177820</v>
      </c>
      <c r="H390" s="127">
        <v>159070</v>
      </c>
      <c r="I390" s="127">
        <v>140320</v>
      </c>
      <c r="J390" s="127">
        <v>121570</v>
      </c>
      <c r="K390" s="127">
        <v>102820</v>
      </c>
      <c r="L390" s="127">
        <v>85180</v>
      </c>
      <c r="M390" s="127">
        <v>72060</v>
      </c>
      <c r="N390" s="128">
        <v>58930</v>
      </c>
    </row>
    <row r="391" spans="2:14" ht="20.100000000000001" customHeight="1">
      <c r="B391" s="125">
        <v>4700</v>
      </c>
      <c r="C391" s="126">
        <v>4720</v>
      </c>
      <c r="D391" s="127">
        <v>293390</v>
      </c>
      <c r="E391" s="127">
        <v>264860</v>
      </c>
      <c r="F391" s="127">
        <v>199150</v>
      </c>
      <c r="G391" s="127">
        <v>180400</v>
      </c>
      <c r="H391" s="127">
        <v>161650</v>
      </c>
      <c r="I391" s="127">
        <v>142900</v>
      </c>
      <c r="J391" s="127">
        <v>124150</v>
      </c>
      <c r="K391" s="127">
        <v>105400</v>
      </c>
      <c r="L391" s="127">
        <v>86990</v>
      </c>
      <c r="M391" s="127">
        <v>73860</v>
      </c>
      <c r="N391" s="128">
        <v>60740</v>
      </c>
    </row>
    <row r="392" spans="2:14" ht="20.100000000000001" customHeight="1">
      <c r="B392" s="125">
        <v>4720</v>
      </c>
      <c r="C392" s="126">
        <v>4740</v>
      </c>
      <c r="D392" s="127">
        <v>296200</v>
      </c>
      <c r="E392" s="127">
        <v>267650</v>
      </c>
      <c r="F392" s="127">
        <v>201730</v>
      </c>
      <c r="G392" s="127">
        <v>182980</v>
      </c>
      <c r="H392" s="127">
        <v>164230</v>
      </c>
      <c r="I392" s="127">
        <v>145480</v>
      </c>
      <c r="J392" s="127">
        <v>126730</v>
      </c>
      <c r="K392" s="127">
        <v>107980</v>
      </c>
      <c r="L392" s="127">
        <v>89230</v>
      </c>
      <c r="M392" s="127">
        <v>75670</v>
      </c>
      <c r="N392" s="128">
        <v>62540</v>
      </c>
    </row>
    <row r="393" spans="2:14" ht="20.100000000000001" customHeight="1">
      <c r="B393" s="125">
        <v>4740</v>
      </c>
      <c r="C393" s="126">
        <v>4760</v>
      </c>
      <c r="D393" s="127">
        <v>299000</v>
      </c>
      <c r="E393" s="127">
        <v>270440</v>
      </c>
      <c r="F393" s="127">
        <v>204310</v>
      </c>
      <c r="G393" s="127">
        <v>185560</v>
      </c>
      <c r="H393" s="127">
        <v>166810</v>
      </c>
      <c r="I393" s="127">
        <v>148060</v>
      </c>
      <c r="J393" s="127">
        <v>129310</v>
      </c>
      <c r="K393" s="127">
        <v>110560</v>
      </c>
      <c r="L393" s="127">
        <v>91810</v>
      </c>
      <c r="M393" s="127">
        <v>77480</v>
      </c>
      <c r="N393" s="128">
        <v>64350</v>
      </c>
    </row>
    <row r="394" spans="2:14" ht="20.100000000000001" customHeight="1">
      <c r="B394" s="125">
        <v>4760</v>
      </c>
      <c r="C394" s="126">
        <v>4780</v>
      </c>
      <c r="D394" s="127">
        <v>301810</v>
      </c>
      <c r="E394" s="127">
        <v>273230</v>
      </c>
      <c r="F394" s="127">
        <v>206890</v>
      </c>
      <c r="G394" s="127">
        <v>188140</v>
      </c>
      <c r="H394" s="127">
        <v>169390</v>
      </c>
      <c r="I394" s="127">
        <v>150640</v>
      </c>
      <c r="J394" s="127">
        <v>131890</v>
      </c>
      <c r="K394" s="127">
        <v>113140</v>
      </c>
      <c r="L394" s="127">
        <v>94390</v>
      </c>
      <c r="M394" s="127">
        <v>79280</v>
      </c>
      <c r="N394" s="128">
        <v>66160</v>
      </c>
    </row>
    <row r="395" spans="2:14" ht="20.100000000000001" customHeight="1">
      <c r="B395" s="125">
        <v>4780</v>
      </c>
      <c r="C395" s="126">
        <v>4800</v>
      </c>
      <c r="D395" s="127">
        <v>304610</v>
      </c>
      <c r="E395" s="127">
        <v>276020</v>
      </c>
      <c r="F395" s="127">
        <v>209470</v>
      </c>
      <c r="G395" s="127">
        <v>190720</v>
      </c>
      <c r="H395" s="127">
        <v>171970</v>
      </c>
      <c r="I395" s="127">
        <v>153220</v>
      </c>
      <c r="J395" s="127">
        <v>134470</v>
      </c>
      <c r="K395" s="127">
        <v>115720</v>
      </c>
      <c r="L395" s="127">
        <v>96970</v>
      </c>
      <c r="M395" s="127">
        <v>81090</v>
      </c>
      <c r="N395" s="128">
        <v>67960</v>
      </c>
    </row>
    <row r="396" spans="2:14" ht="20.100000000000001" customHeight="1">
      <c r="B396" s="125">
        <v>4800</v>
      </c>
      <c r="C396" s="126">
        <v>4820</v>
      </c>
      <c r="D396" s="127">
        <v>307420</v>
      </c>
      <c r="E396" s="127">
        <v>278810</v>
      </c>
      <c r="F396" s="127">
        <v>212050</v>
      </c>
      <c r="G396" s="127">
        <v>193300</v>
      </c>
      <c r="H396" s="127">
        <v>174550</v>
      </c>
      <c r="I396" s="127">
        <v>155800</v>
      </c>
      <c r="J396" s="127">
        <v>137050</v>
      </c>
      <c r="K396" s="127">
        <v>118300</v>
      </c>
      <c r="L396" s="127">
        <v>99550</v>
      </c>
      <c r="M396" s="127">
        <v>82890</v>
      </c>
      <c r="N396" s="128">
        <v>69770</v>
      </c>
    </row>
    <row r="397" spans="2:14" ht="20.100000000000001" customHeight="1">
      <c r="B397" s="125">
        <v>4820</v>
      </c>
      <c r="C397" s="126">
        <v>4840</v>
      </c>
      <c r="D397" s="127">
        <v>310220</v>
      </c>
      <c r="E397" s="127">
        <v>281600</v>
      </c>
      <c r="F397" s="127">
        <v>214630</v>
      </c>
      <c r="G397" s="127">
        <v>195880</v>
      </c>
      <c r="H397" s="127">
        <v>177130</v>
      </c>
      <c r="I397" s="127">
        <v>158380</v>
      </c>
      <c r="J397" s="127">
        <v>139630</v>
      </c>
      <c r="K397" s="127">
        <v>120880</v>
      </c>
      <c r="L397" s="127">
        <v>102130</v>
      </c>
      <c r="M397" s="127">
        <v>84700</v>
      </c>
      <c r="N397" s="128">
        <v>71570</v>
      </c>
    </row>
    <row r="398" spans="2:14" ht="20.100000000000001" customHeight="1">
      <c r="B398" s="125">
        <v>4840</v>
      </c>
      <c r="C398" s="126">
        <v>4860</v>
      </c>
      <c r="D398" s="127">
        <v>313030</v>
      </c>
      <c r="E398" s="127">
        <v>284390</v>
      </c>
      <c r="F398" s="127">
        <v>217210</v>
      </c>
      <c r="G398" s="127">
        <v>198460</v>
      </c>
      <c r="H398" s="127">
        <v>179710</v>
      </c>
      <c r="I398" s="127">
        <v>160960</v>
      </c>
      <c r="J398" s="127">
        <v>142210</v>
      </c>
      <c r="K398" s="127">
        <v>123460</v>
      </c>
      <c r="L398" s="127">
        <v>104710</v>
      </c>
      <c r="M398" s="127">
        <v>86510</v>
      </c>
      <c r="N398" s="128">
        <v>73380</v>
      </c>
    </row>
    <row r="399" spans="2:14" ht="20.100000000000001" customHeight="1">
      <c r="B399" s="125">
        <v>4860</v>
      </c>
      <c r="C399" s="126">
        <v>4880</v>
      </c>
      <c r="D399" s="127">
        <v>315830</v>
      </c>
      <c r="E399" s="127">
        <v>287180</v>
      </c>
      <c r="F399" s="127">
        <v>219790</v>
      </c>
      <c r="G399" s="127">
        <v>201040</v>
      </c>
      <c r="H399" s="127">
        <v>182290</v>
      </c>
      <c r="I399" s="127">
        <v>163540</v>
      </c>
      <c r="J399" s="127">
        <v>144790</v>
      </c>
      <c r="K399" s="127">
        <v>126040</v>
      </c>
      <c r="L399" s="127">
        <v>107290</v>
      </c>
      <c r="M399" s="127">
        <v>88540</v>
      </c>
      <c r="N399" s="128">
        <v>75190</v>
      </c>
    </row>
    <row r="400" spans="2:14" ht="20.100000000000001" customHeight="1">
      <c r="B400" s="125">
        <v>4880</v>
      </c>
      <c r="C400" s="126">
        <v>4900</v>
      </c>
      <c r="D400" s="127">
        <v>318640</v>
      </c>
      <c r="E400" s="127">
        <v>289970</v>
      </c>
      <c r="F400" s="127">
        <v>222370</v>
      </c>
      <c r="G400" s="127">
        <v>203620</v>
      </c>
      <c r="H400" s="127">
        <v>184870</v>
      </c>
      <c r="I400" s="127">
        <v>166120</v>
      </c>
      <c r="J400" s="127">
        <v>147370</v>
      </c>
      <c r="K400" s="127">
        <v>128620</v>
      </c>
      <c r="L400" s="127">
        <v>109870</v>
      </c>
      <c r="M400" s="127">
        <v>91120</v>
      </c>
      <c r="N400" s="128">
        <v>76990</v>
      </c>
    </row>
    <row r="401" spans="2:14" ht="20.100000000000001" customHeight="1">
      <c r="B401" s="125">
        <v>4900</v>
      </c>
      <c r="C401" s="126">
        <v>4920</v>
      </c>
      <c r="D401" s="127">
        <v>321440</v>
      </c>
      <c r="E401" s="127">
        <v>292760</v>
      </c>
      <c r="F401" s="127">
        <v>224950</v>
      </c>
      <c r="G401" s="127">
        <v>206200</v>
      </c>
      <c r="H401" s="127">
        <v>187450</v>
      </c>
      <c r="I401" s="127">
        <v>168700</v>
      </c>
      <c r="J401" s="127">
        <v>149950</v>
      </c>
      <c r="K401" s="127">
        <v>131200</v>
      </c>
      <c r="L401" s="127">
        <v>112450</v>
      </c>
      <c r="M401" s="127">
        <v>93700</v>
      </c>
      <c r="N401" s="128">
        <v>78800</v>
      </c>
    </row>
    <row r="402" spans="2:14" ht="20.100000000000001" customHeight="1">
      <c r="B402" s="125">
        <v>4920</v>
      </c>
      <c r="C402" s="126">
        <v>4940</v>
      </c>
      <c r="D402" s="127">
        <v>324250</v>
      </c>
      <c r="E402" s="127">
        <v>295550</v>
      </c>
      <c r="F402" s="127">
        <v>227530</v>
      </c>
      <c r="G402" s="127">
        <v>208780</v>
      </c>
      <c r="H402" s="127">
        <v>190030</v>
      </c>
      <c r="I402" s="127">
        <v>171280</v>
      </c>
      <c r="J402" s="127">
        <v>152530</v>
      </c>
      <c r="K402" s="127">
        <v>133780</v>
      </c>
      <c r="L402" s="127">
        <v>115030</v>
      </c>
      <c r="M402" s="127">
        <v>96280</v>
      </c>
      <c r="N402" s="128">
        <v>80600</v>
      </c>
    </row>
    <row r="403" spans="2:14" ht="20.100000000000001" customHeight="1">
      <c r="B403" s="125">
        <v>4940</v>
      </c>
      <c r="C403" s="126">
        <v>4960</v>
      </c>
      <c r="D403" s="127">
        <v>327050</v>
      </c>
      <c r="E403" s="127">
        <v>298340</v>
      </c>
      <c r="F403" s="127">
        <v>230110</v>
      </c>
      <c r="G403" s="127">
        <v>211360</v>
      </c>
      <c r="H403" s="127">
        <v>192610</v>
      </c>
      <c r="I403" s="127">
        <v>173860</v>
      </c>
      <c r="J403" s="127">
        <v>155110</v>
      </c>
      <c r="K403" s="127">
        <v>136360</v>
      </c>
      <c r="L403" s="127">
        <v>117610</v>
      </c>
      <c r="M403" s="127">
        <v>98860</v>
      </c>
      <c r="N403" s="128">
        <v>82410</v>
      </c>
    </row>
    <row r="404" spans="2:14" ht="20.100000000000001" customHeight="1">
      <c r="B404" s="125">
        <v>4960</v>
      </c>
      <c r="C404" s="126">
        <v>4980</v>
      </c>
      <c r="D404" s="127">
        <v>329860</v>
      </c>
      <c r="E404" s="127">
        <v>301130</v>
      </c>
      <c r="F404" s="127">
        <v>232690</v>
      </c>
      <c r="G404" s="127">
        <v>213940</v>
      </c>
      <c r="H404" s="127">
        <v>195190</v>
      </c>
      <c r="I404" s="127">
        <v>176440</v>
      </c>
      <c r="J404" s="127">
        <v>157690</v>
      </c>
      <c r="K404" s="127">
        <v>138940</v>
      </c>
      <c r="L404" s="127">
        <v>120190</v>
      </c>
      <c r="M404" s="127">
        <v>101440</v>
      </c>
      <c r="N404" s="128">
        <v>84220</v>
      </c>
    </row>
    <row r="405" spans="2:14" ht="20.100000000000001" customHeight="1">
      <c r="B405" s="125">
        <v>4980</v>
      </c>
      <c r="C405" s="126">
        <v>5000</v>
      </c>
      <c r="D405" s="127">
        <v>332660</v>
      </c>
      <c r="E405" s="127">
        <v>303920</v>
      </c>
      <c r="F405" s="127">
        <v>235270</v>
      </c>
      <c r="G405" s="127">
        <v>216520</v>
      </c>
      <c r="H405" s="127">
        <v>197770</v>
      </c>
      <c r="I405" s="127">
        <v>179020</v>
      </c>
      <c r="J405" s="127">
        <v>160270</v>
      </c>
      <c r="K405" s="127">
        <v>141520</v>
      </c>
      <c r="L405" s="127">
        <v>122770</v>
      </c>
      <c r="M405" s="127">
        <v>104020</v>
      </c>
      <c r="N405" s="128">
        <v>86020</v>
      </c>
    </row>
    <row r="406" spans="2:14" ht="20.100000000000001" customHeight="1">
      <c r="B406" s="125">
        <v>5000</v>
      </c>
      <c r="C406" s="126">
        <v>5020</v>
      </c>
      <c r="D406" s="127">
        <v>335470</v>
      </c>
      <c r="E406" s="127">
        <v>306710</v>
      </c>
      <c r="F406" s="127">
        <v>237850</v>
      </c>
      <c r="G406" s="127">
        <v>219100</v>
      </c>
      <c r="H406" s="127">
        <v>200350</v>
      </c>
      <c r="I406" s="127">
        <v>181600</v>
      </c>
      <c r="J406" s="127">
        <v>162850</v>
      </c>
      <c r="K406" s="127">
        <v>144100</v>
      </c>
      <c r="L406" s="127">
        <v>125350</v>
      </c>
      <c r="M406" s="127">
        <v>106600</v>
      </c>
      <c r="N406" s="128">
        <v>87850</v>
      </c>
    </row>
    <row r="407" spans="2:14" ht="20.100000000000001" customHeight="1">
      <c r="B407" s="125">
        <v>5020</v>
      </c>
      <c r="C407" s="126">
        <v>5040</v>
      </c>
      <c r="D407" s="127">
        <v>338270</v>
      </c>
      <c r="E407" s="127">
        <v>309500</v>
      </c>
      <c r="F407" s="127">
        <v>240430</v>
      </c>
      <c r="G407" s="127">
        <v>221680</v>
      </c>
      <c r="H407" s="127">
        <v>202930</v>
      </c>
      <c r="I407" s="127">
        <v>184180</v>
      </c>
      <c r="J407" s="127">
        <v>165430</v>
      </c>
      <c r="K407" s="127">
        <v>146680</v>
      </c>
      <c r="L407" s="127">
        <v>127930</v>
      </c>
      <c r="M407" s="127">
        <v>109180</v>
      </c>
      <c r="N407" s="128">
        <v>90430</v>
      </c>
    </row>
    <row r="408" spans="2:14" ht="20.100000000000001" customHeight="1">
      <c r="B408" s="125">
        <v>5040</v>
      </c>
      <c r="C408" s="126">
        <v>5060</v>
      </c>
      <c r="D408" s="127">
        <v>341080</v>
      </c>
      <c r="E408" s="127">
        <v>312290</v>
      </c>
      <c r="F408" s="127">
        <v>243010</v>
      </c>
      <c r="G408" s="127">
        <v>224260</v>
      </c>
      <c r="H408" s="127">
        <v>205510</v>
      </c>
      <c r="I408" s="127">
        <v>186760</v>
      </c>
      <c r="J408" s="127">
        <v>168010</v>
      </c>
      <c r="K408" s="127">
        <v>149260</v>
      </c>
      <c r="L408" s="127">
        <v>130510</v>
      </c>
      <c r="M408" s="127">
        <v>111760</v>
      </c>
      <c r="N408" s="128">
        <v>93010</v>
      </c>
    </row>
    <row r="409" spans="2:14" ht="20.100000000000001" customHeight="1">
      <c r="B409" s="125">
        <v>5060</v>
      </c>
      <c r="C409" s="126">
        <v>5080</v>
      </c>
      <c r="D409" s="127">
        <v>343880</v>
      </c>
      <c r="E409" s="127">
        <v>315080</v>
      </c>
      <c r="F409" s="127">
        <v>245590</v>
      </c>
      <c r="G409" s="127">
        <v>226840</v>
      </c>
      <c r="H409" s="127">
        <v>208090</v>
      </c>
      <c r="I409" s="127">
        <v>189340</v>
      </c>
      <c r="J409" s="127">
        <v>170590</v>
      </c>
      <c r="K409" s="127">
        <v>151840</v>
      </c>
      <c r="L409" s="127">
        <v>133090</v>
      </c>
      <c r="M409" s="127">
        <v>114340</v>
      </c>
      <c r="N409" s="128">
        <v>95590</v>
      </c>
    </row>
    <row r="410" spans="2:14" ht="20.100000000000001" customHeight="1">
      <c r="B410" s="125">
        <v>5080</v>
      </c>
      <c r="C410" s="126">
        <v>5100</v>
      </c>
      <c r="D410" s="127">
        <v>346690</v>
      </c>
      <c r="E410" s="127">
        <v>317870</v>
      </c>
      <c r="F410" s="127">
        <v>248170</v>
      </c>
      <c r="G410" s="127">
        <v>229420</v>
      </c>
      <c r="H410" s="127">
        <v>210670</v>
      </c>
      <c r="I410" s="127">
        <v>191920</v>
      </c>
      <c r="J410" s="127">
        <v>173170</v>
      </c>
      <c r="K410" s="127">
        <v>154420</v>
      </c>
      <c r="L410" s="127">
        <v>135670</v>
      </c>
      <c r="M410" s="127">
        <v>116920</v>
      </c>
      <c r="N410" s="128">
        <v>98170</v>
      </c>
    </row>
    <row r="411" spans="2:14" ht="20.100000000000001" customHeight="1">
      <c r="B411" s="125">
        <v>5100</v>
      </c>
      <c r="C411" s="126">
        <v>5120</v>
      </c>
      <c r="D411" s="127">
        <v>349490</v>
      </c>
      <c r="E411" s="127">
        <v>320660</v>
      </c>
      <c r="F411" s="127">
        <v>250750</v>
      </c>
      <c r="G411" s="127">
        <v>232000</v>
      </c>
      <c r="H411" s="127">
        <v>213250</v>
      </c>
      <c r="I411" s="127">
        <v>194500</v>
      </c>
      <c r="J411" s="127">
        <v>175750</v>
      </c>
      <c r="K411" s="127">
        <v>157000</v>
      </c>
      <c r="L411" s="127">
        <v>138250</v>
      </c>
      <c r="M411" s="127">
        <v>119500</v>
      </c>
      <c r="N411" s="128">
        <v>100750</v>
      </c>
    </row>
    <row r="412" spans="2:14" ht="20.100000000000001" customHeight="1">
      <c r="B412" s="125">
        <v>5120</v>
      </c>
      <c r="C412" s="126">
        <v>5140</v>
      </c>
      <c r="D412" s="127">
        <v>352300</v>
      </c>
      <c r="E412" s="127">
        <v>323450</v>
      </c>
      <c r="F412" s="127">
        <v>253330</v>
      </c>
      <c r="G412" s="127">
        <v>234580</v>
      </c>
      <c r="H412" s="127">
        <v>215830</v>
      </c>
      <c r="I412" s="127">
        <v>197080</v>
      </c>
      <c r="J412" s="127">
        <v>178330</v>
      </c>
      <c r="K412" s="127">
        <v>159580</v>
      </c>
      <c r="L412" s="127">
        <v>140830</v>
      </c>
      <c r="M412" s="127">
        <v>122080</v>
      </c>
      <c r="N412" s="128">
        <v>103330</v>
      </c>
    </row>
    <row r="413" spans="2:14" ht="20.100000000000001" customHeight="1">
      <c r="B413" s="125">
        <v>5140</v>
      </c>
      <c r="C413" s="126">
        <v>5160</v>
      </c>
      <c r="D413" s="127">
        <v>355100</v>
      </c>
      <c r="E413" s="127">
        <v>326240</v>
      </c>
      <c r="F413" s="127">
        <v>255910</v>
      </c>
      <c r="G413" s="127">
        <v>237160</v>
      </c>
      <c r="H413" s="127">
        <v>218410</v>
      </c>
      <c r="I413" s="127">
        <v>199660</v>
      </c>
      <c r="J413" s="127">
        <v>180910</v>
      </c>
      <c r="K413" s="127">
        <v>162160</v>
      </c>
      <c r="L413" s="127">
        <v>143410</v>
      </c>
      <c r="M413" s="127">
        <v>124660</v>
      </c>
      <c r="N413" s="128">
        <v>105910</v>
      </c>
    </row>
    <row r="414" spans="2:14" ht="20.100000000000001" customHeight="1">
      <c r="B414" s="125">
        <v>5160</v>
      </c>
      <c r="C414" s="126">
        <v>5180</v>
      </c>
      <c r="D414" s="127">
        <v>357910</v>
      </c>
      <c r="E414" s="127">
        <v>329030</v>
      </c>
      <c r="F414" s="127">
        <v>258490</v>
      </c>
      <c r="G414" s="127">
        <v>239740</v>
      </c>
      <c r="H414" s="127">
        <v>220990</v>
      </c>
      <c r="I414" s="127">
        <v>202240</v>
      </c>
      <c r="J414" s="127">
        <v>183490</v>
      </c>
      <c r="K414" s="127">
        <v>164740</v>
      </c>
      <c r="L414" s="127">
        <v>145990</v>
      </c>
      <c r="M414" s="127">
        <v>127240</v>
      </c>
      <c r="N414" s="128">
        <v>108490</v>
      </c>
    </row>
    <row r="415" spans="2:14" ht="20.100000000000001" customHeight="1">
      <c r="B415" s="125">
        <v>5180</v>
      </c>
      <c r="C415" s="126">
        <v>5200</v>
      </c>
      <c r="D415" s="127">
        <v>360710</v>
      </c>
      <c r="E415" s="127">
        <v>331820</v>
      </c>
      <c r="F415" s="127">
        <v>261070</v>
      </c>
      <c r="G415" s="127">
        <v>242320</v>
      </c>
      <c r="H415" s="127">
        <v>223570</v>
      </c>
      <c r="I415" s="127">
        <v>204820</v>
      </c>
      <c r="J415" s="127">
        <v>186070</v>
      </c>
      <c r="K415" s="127">
        <v>167320</v>
      </c>
      <c r="L415" s="127">
        <v>148570</v>
      </c>
      <c r="M415" s="127">
        <v>129820</v>
      </c>
      <c r="N415" s="128">
        <v>111070</v>
      </c>
    </row>
    <row r="416" spans="2:14" ht="20.100000000000001" customHeight="1">
      <c r="B416" s="125">
        <v>5200</v>
      </c>
      <c r="C416" s="126">
        <v>5220</v>
      </c>
      <c r="D416" s="127">
        <v>363520</v>
      </c>
      <c r="E416" s="127">
        <v>334610</v>
      </c>
      <c r="F416" s="127">
        <v>263650</v>
      </c>
      <c r="G416" s="127">
        <v>244900</v>
      </c>
      <c r="H416" s="127">
        <v>226150</v>
      </c>
      <c r="I416" s="127">
        <v>207400</v>
      </c>
      <c r="J416" s="127">
        <v>188650</v>
      </c>
      <c r="K416" s="127">
        <v>169900</v>
      </c>
      <c r="L416" s="127">
        <v>151150</v>
      </c>
      <c r="M416" s="127">
        <v>132400</v>
      </c>
      <c r="N416" s="128">
        <v>113650</v>
      </c>
    </row>
    <row r="417" spans="2:14" ht="20.100000000000001" customHeight="1">
      <c r="B417" s="125">
        <v>5220</v>
      </c>
      <c r="C417" s="126">
        <v>5240</v>
      </c>
      <c r="D417" s="127">
        <v>366320</v>
      </c>
      <c r="E417" s="127">
        <v>337400</v>
      </c>
      <c r="F417" s="127">
        <v>266230</v>
      </c>
      <c r="G417" s="127">
        <v>247480</v>
      </c>
      <c r="H417" s="127">
        <v>228730</v>
      </c>
      <c r="I417" s="127">
        <v>209980</v>
      </c>
      <c r="J417" s="127">
        <v>191230</v>
      </c>
      <c r="K417" s="127">
        <v>172480</v>
      </c>
      <c r="L417" s="127">
        <v>153730</v>
      </c>
      <c r="M417" s="127">
        <v>134980</v>
      </c>
      <c r="N417" s="128">
        <v>116230</v>
      </c>
    </row>
    <row r="418" spans="2:14" ht="20.100000000000001" customHeight="1">
      <c r="B418" s="125">
        <v>5240</v>
      </c>
      <c r="C418" s="126">
        <v>5260</v>
      </c>
      <c r="D418" s="127">
        <v>369130</v>
      </c>
      <c r="E418" s="127">
        <v>340190</v>
      </c>
      <c r="F418" s="127">
        <v>268810</v>
      </c>
      <c r="G418" s="127">
        <v>250060</v>
      </c>
      <c r="H418" s="127">
        <v>231310</v>
      </c>
      <c r="I418" s="127">
        <v>212560</v>
      </c>
      <c r="J418" s="127">
        <v>193810</v>
      </c>
      <c r="K418" s="127">
        <v>175060</v>
      </c>
      <c r="L418" s="127">
        <v>156310</v>
      </c>
      <c r="M418" s="127">
        <v>137560</v>
      </c>
      <c r="N418" s="128">
        <v>118810</v>
      </c>
    </row>
    <row r="419" spans="2:14" ht="20.100000000000001" customHeight="1">
      <c r="B419" s="125">
        <v>5260</v>
      </c>
      <c r="C419" s="126">
        <v>5280</v>
      </c>
      <c r="D419" s="127">
        <v>371930</v>
      </c>
      <c r="E419" s="127">
        <v>342980</v>
      </c>
      <c r="F419" s="127">
        <v>271390</v>
      </c>
      <c r="G419" s="127">
        <v>252640</v>
      </c>
      <c r="H419" s="127">
        <v>233890</v>
      </c>
      <c r="I419" s="127">
        <v>215140</v>
      </c>
      <c r="J419" s="127">
        <v>196390</v>
      </c>
      <c r="K419" s="127">
        <v>177640</v>
      </c>
      <c r="L419" s="127">
        <v>158890</v>
      </c>
      <c r="M419" s="127">
        <v>140140</v>
      </c>
      <c r="N419" s="128">
        <v>121390</v>
      </c>
    </row>
    <row r="420" spans="2:14" ht="20.100000000000001" customHeight="1">
      <c r="B420" s="125">
        <v>5280</v>
      </c>
      <c r="C420" s="126">
        <v>5300</v>
      </c>
      <c r="D420" s="127">
        <v>374740</v>
      </c>
      <c r="E420" s="127">
        <v>345770</v>
      </c>
      <c r="F420" s="127">
        <v>273970</v>
      </c>
      <c r="G420" s="127">
        <v>255220</v>
      </c>
      <c r="H420" s="127">
        <v>236470</v>
      </c>
      <c r="I420" s="127">
        <v>217720</v>
      </c>
      <c r="J420" s="127">
        <v>198970</v>
      </c>
      <c r="K420" s="127">
        <v>180220</v>
      </c>
      <c r="L420" s="127">
        <v>161470</v>
      </c>
      <c r="M420" s="127">
        <v>142720</v>
      </c>
      <c r="N420" s="128">
        <v>123970</v>
      </c>
    </row>
    <row r="421" spans="2:14" ht="20.100000000000001" customHeight="1">
      <c r="B421" s="125">
        <v>5300</v>
      </c>
      <c r="C421" s="126">
        <v>5320</v>
      </c>
      <c r="D421" s="127">
        <v>377540</v>
      </c>
      <c r="E421" s="127">
        <v>348560</v>
      </c>
      <c r="F421" s="127">
        <v>276550</v>
      </c>
      <c r="G421" s="127">
        <v>257800</v>
      </c>
      <c r="H421" s="127">
        <v>239050</v>
      </c>
      <c r="I421" s="127">
        <v>220300</v>
      </c>
      <c r="J421" s="127">
        <v>201550</v>
      </c>
      <c r="K421" s="127">
        <v>182800</v>
      </c>
      <c r="L421" s="127">
        <v>164050</v>
      </c>
      <c r="M421" s="127">
        <v>145300</v>
      </c>
      <c r="N421" s="128">
        <v>126550</v>
      </c>
    </row>
    <row r="422" spans="2:14" ht="20.100000000000001" customHeight="1">
      <c r="B422" s="125">
        <v>5320</v>
      </c>
      <c r="C422" s="126">
        <v>5340</v>
      </c>
      <c r="D422" s="127">
        <v>380350</v>
      </c>
      <c r="E422" s="127">
        <v>351350</v>
      </c>
      <c r="F422" s="127">
        <v>279130</v>
      </c>
      <c r="G422" s="127">
        <v>260380</v>
      </c>
      <c r="H422" s="127">
        <v>241630</v>
      </c>
      <c r="I422" s="127">
        <v>222880</v>
      </c>
      <c r="J422" s="127">
        <v>204130</v>
      </c>
      <c r="K422" s="127">
        <v>185380</v>
      </c>
      <c r="L422" s="127">
        <v>166630</v>
      </c>
      <c r="M422" s="127">
        <v>147880</v>
      </c>
      <c r="N422" s="128">
        <v>129130</v>
      </c>
    </row>
    <row r="423" spans="2:14" ht="20.100000000000001" customHeight="1">
      <c r="B423" s="125">
        <v>5340</v>
      </c>
      <c r="C423" s="126">
        <v>5360</v>
      </c>
      <c r="D423" s="127">
        <v>383150</v>
      </c>
      <c r="E423" s="127">
        <v>354140</v>
      </c>
      <c r="F423" s="127">
        <v>281710</v>
      </c>
      <c r="G423" s="127">
        <v>262960</v>
      </c>
      <c r="H423" s="127">
        <v>244210</v>
      </c>
      <c r="I423" s="127">
        <v>225460</v>
      </c>
      <c r="J423" s="127">
        <v>206710</v>
      </c>
      <c r="K423" s="127">
        <v>187960</v>
      </c>
      <c r="L423" s="127">
        <v>169210</v>
      </c>
      <c r="M423" s="127">
        <v>150460</v>
      </c>
      <c r="N423" s="128">
        <v>131710</v>
      </c>
    </row>
    <row r="424" spans="2:14" ht="20.100000000000001" customHeight="1">
      <c r="B424" s="125">
        <v>5360</v>
      </c>
      <c r="C424" s="126">
        <v>5380</v>
      </c>
      <c r="D424" s="127">
        <v>385960</v>
      </c>
      <c r="E424" s="127">
        <v>356930</v>
      </c>
      <c r="F424" s="127">
        <v>284290</v>
      </c>
      <c r="G424" s="127">
        <v>265540</v>
      </c>
      <c r="H424" s="127">
        <v>246790</v>
      </c>
      <c r="I424" s="127">
        <v>228040</v>
      </c>
      <c r="J424" s="127">
        <v>209290</v>
      </c>
      <c r="K424" s="127">
        <v>190540</v>
      </c>
      <c r="L424" s="127">
        <v>171790</v>
      </c>
      <c r="M424" s="127">
        <v>153040</v>
      </c>
      <c r="N424" s="128">
        <v>134290</v>
      </c>
    </row>
    <row r="425" spans="2:14" ht="20.100000000000001" customHeight="1">
      <c r="B425" s="125">
        <v>5380</v>
      </c>
      <c r="C425" s="126">
        <v>5400</v>
      </c>
      <c r="D425" s="127">
        <v>388760</v>
      </c>
      <c r="E425" s="127">
        <v>359720</v>
      </c>
      <c r="F425" s="127">
        <v>286870</v>
      </c>
      <c r="G425" s="127">
        <v>268120</v>
      </c>
      <c r="H425" s="127">
        <v>249370</v>
      </c>
      <c r="I425" s="127">
        <v>230620</v>
      </c>
      <c r="J425" s="127">
        <v>211870</v>
      </c>
      <c r="K425" s="127">
        <v>193120</v>
      </c>
      <c r="L425" s="127">
        <v>174370</v>
      </c>
      <c r="M425" s="127">
        <v>155620</v>
      </c>
      <c r="N425" s="128">
        <v>136870</v>
      </c>
    </row>
    <row r="426" spans="2:14" ht="20.100000000000001" customHeight="1">
      <c r="B426" s="125">
        <v>5400</v>
      </c>
      <c r="C426" s="126">
        <v>5420</v>
      </c>
      <c r="D426" s="127">
        <v>391570</v>
      </c>
      <c r="E426" s="127">
        <v>362510</v>
      </c>
      <c r="F426" s="127">
        <v>289450</v>
      </c>
      <c r="G426" s="127">
        <v>270700</v>
      </c>
      <c r="H426" s="127">
        <v>251950</v>
      </c>
      <c r="I426" s="127">
        <v>233200</v>
      </c>
      <c r="J426" s="127">
        <v>214450</v>
      </c>
      <c r="K426" s="127">
        <v>195700</v>
      </c>
      <c r="L426" s="127">
        <v>176950</v>
      </c>
      <c r="M426" s="127">
        <v>158200</v>
      </c>
      <c r="N426" s="128">
        <v>139450</v>
      </c>
    </row>
    <row r="427" spans="2:14" ht="20.100000000000001" customHeight="1">
      <c r="B427" s="125">
        <v>5420</v>
      </c>
      <c r="C427" s="126">
        <v>5440</v>
      </c>
      <c r="D427" s="127">
        <v>394370</v>
      </c>
      <c r="E427" s="127">
        <v>365300</v>
      </c>
      <c r="F427" s="127">
        <v>292030</v>
      </c>
      <c r="G427" s="127">
        <v>273280</v>
      </c>
      <c r="H427" s="127">
        <v>254530</v>
      </c>
      <c r="I427" s="127">
        <v>235780</v>
      </c>
      <c r="J427" s="127">
        <v>217030</v>
      </c>
      <c r="K427" s="127">
        <v>198280</v>
      </c>
      <c r="L427" s="127">
        <v>179530</v>
      </c>
      <c r="M427" s="127">
        <v>160780</v>
      </c>
      <c r="N427" s="128">
        <v>142030</v>
      </c>
    </row>
    <row r="428" spans="2:14" ht="20.100000000000001" customHeight="1">
      <c r="B428" s="125">
        <v>5440</v>
      </c>
      <c r="C428" s="126">
        <v>5460</v>
      </c>
      <c r="D428" s="127">
        <v>397180</v>
      </c>
      <c r="E428" s="127">
        <v>368090</v>
      </c>
      <c r="F428" s="127">
        <v>294610</v>
      </c>
      <c r="G428" s="127">
        <v>275860</v>
      </c>
      <c r="H428" s="127">
        <v>257110</v>
      </c>
      <c r="I428" s="127">
        <v>238360</v>
      </c>
      <c r="J428" s="127">
        <v>219610</v>
      </c>
      <c r="K428" s="127">
        <v>200860</v>
      </c>
      <c r="L428" s="127">
        <v>182110</v>
      </c>
      <c r="M428" s="127">
        <v>163360</v>
      </c>
      <c r="N428" s="128">
        <v>144610</v>
      </c>
    </row>
    <row r="429" spans="2:14" ht="20.100000000000001" customHeight="1">
      <c r="B429" s="125">
        <v>5460</v>
      </c>
      <c r="C429" s="126">
        <v>5480</v>
      </c>
      <c r="D429" s="127">
        <v>399980</v>
      </c>
      <c r="E429" s="127">
        <v>370880</v>
      </c>
      <c r="F429" s="127">
        <v>297190</v>
      </c>
      <c r="G429" s="127">
        <v>278440</v>
      </c>
      <c r="H429" s="127">
        <v>259690</v>
      </c>
      <c r="I429" s="127">
        <v>240940</v>
      </c>
      <c r="J429" s="127">
        <v>222190</v>
      </c>
      <c r="K429" s="127">
        <v>203440</v>
      </c>
      <c r="L429" s="127">
        <v>184690</v>
      </c>
      <c r="M429" s="127">
        <v>165940</v>
      </c>
      <c r="N429" s="128">
        <v>147190</v>
      </c>
    </row>
    <row r="430" spans="2:14" ht="20.100000000000001" customHeight="1">
      <c r="B430" s="125">
        <v>5480</v>
      </c>
      <c r="C430" s="126">
        <v>5500</v>
      </c>
      <c r="D430" s="127">
        <v>402790</v>
      </c>
      <c r="E430" s="127">
        <v>373670</v>
      </c>
      <c r="F430" s="127">
        <v>299770</v>
      </c>
      <c r="G430" s="127">
        <v>281020</v>
      </c>
      <c r="H430" s="127">
        <v>262270</v>
      </c>
      <c r="I430" s="127">
        <v>243520</v>
      </c>
      <c r="J430" s="127">
        <v>224770</v>
      </c>
      <c r="K430" s="127">
        <v>206020</v>
      </c>
      <c r="L430" s="127">
        <v>187270</v>
      </c>
      <c r="M430" s="127">
        <v>168520</v>
      </c>
      <c r="N430" s="128">
        <v>149770</v>
      </c>
    </row>
    <row r="431" spans="2:14" ht="20.100000000000001" customHeight="1">
      <c r="B431" s="125">
        <v>5500</v>
      </c>
      <c r="C431" s="126">
        <v>5520</v>
      </c>
      <c r="D431" s="127">
        <v>405590</v>
      </c>
      <c r="E431" s="127">
        <v>376460</v>
      </c>
      <c r="F431" s="127">
        <v>302350</v>
      </c>
      <c r="G431" s="127">
        <v>283600</v>
      </c>
      <c r="H431" s="127">
        <v>264850</v>
      </c>
      <c r="I431" s="127">
        <v>246100</v>
      </c>
      <c r="J431" s="127">
        <v>227350</v>
      </c>
      <c r="K431" s="127">
        <v>208600</v>
      </c>
      <c r="L431" s="127">
        <v>189850</v>
      </c>
      <c r="M431" s="127">
        <v>171100</v>
      </c>
      <c r="N431" s="128">
        <v>152350</v>
      </c>
    </row>
    <row r="432" spans="2:14" ht="20.100000000000001" customHeight="1">
      <c r="B432" s="125">
        <v>5520</v>
      </c>
      <c r="C432" s="126">
        <v>5540</v>
      </c>
      <c r="D432" s="127">
        <v>408400</v>
      </c>
      <c r="E432" s="127">
        <v>379250</v>
      </c>
      <c r="F432" s="127">
        <v>304930</v>
      </c>
      <c r="G432" s="127">
        <v>286180</v>
      </c>
      <c r="H432" s="127">
        <v>267430</v>
      </c>
      <c r="I432" s="127">
        <v>248680</v>
      </c>
      <c r="J432" s="127">
        <v>229930</v>
      </c>
      <c r="K432" s="127">
        <v>211180</v>
      </c>
      <c r="L432" s="127">
        <v>192430</v>
      </c>
      <c r="M432" s="127">
        <v>173680</v>
      </c>
      <c r="N432" s="128">
        <v>154930</v>
      </c>
    </row>
    <row r="433" spans="2:14" ht="20.100000000000001" customHeight="1">
      <c r="B433" s="125">
        <v>5540</v>
      </c>
      <c r="C433" s="126">
        <v>5560</v>
      </c>
      <c r="D433" s="127">
        <v>411200</v>
      </c>
      <c r="E433" s="127">
        <v>382040</v>
      </c>
      <c r="F433" s="127">
        <v>307510</v>
      </c>
      <c r="G433" s="127">
        <v>288760</v>
      </c>
      <c r="H433" s="127">
        <v>270010</v>
      </c>
      <c r="I433" s="127">
        <v>251260</v>
      </c>
      <c r="J433" s="127">
        <v>232510</v>
      </c>
      <c r="K433" s="127">
        <v>213760</v>
      </c>
      <c r="L433" s="127">
        <v>195010</v>
      </c>
      <c r="M433" s="127">
        <v>176260</v>
      </c>
      <c r="N433" s="128">
        <v>157510</v>
      </c>
    </row>
    <row r="434" spans="2:14" ht="20.100000000000001" customHeight="1">
      <c r="B434" s="125">
        <v>5560</v>
      </c>
      <c r="C434" s="126">
        <v>5580</v>
      </c>
      <c r="D434" s="127">
        <v>414010</v>
      </c>
      <c r="E434" s="127">
        <v>384830</v>
      </c>
      <c r="F434" s="127">
        <v>310090</v>
      </c>
      <c r="G434" s="127">
        <v>291340</v>
      </c>
      <c r="H434" s="127">
        <v>272590</v>
      </c>
      <c r="I434" s="127">
        <v>253840</v>
      </c>
      <c r="J434" s="127">
        <v>235090</v>
      </c>
      <c r="K434" s="127">
        <v>216340</v>
      </c>
      <c r="L434" s="127">
        <v>197590</v>
      </c>
      <c r="M434" s="127">
        <v>178840</v>
      </c>
      <c r="N434" s="128">
        <v>160090</v>
      </c>
    </row>
    <row r="435" spans="2:14" ht="20.100000000000001" customHeight="1">
      <c r="B435" s="125">
        <v>5580</v>
      </c>
      <c r="C435" s="126">
        <v>5600</v>
      </c>
      <c r="D435" s="127">
        <v>416810</v>
      </c>
      <c r="E435" s="127">
        <v>387620</v>
      </c>
      <c r="F435" s="127">
        <v>312670</v>
      </c>
      <c r="G435" s="127">
        <v>293920</v>
      </c>
      <c r="H435" s="127">
        <v>275170</v>
      </c>
      <c r="I435" s="127">
        <v>256420</v>
      </c>
      <c r="J435" s="127">
        <v>237670</v>
      </c>
      <c r="K435" s="127">
        <v>218920</v>
      </c>
      <c r="L435" s="127">
        <v>200170</v>
      </c>
      <c r="M435" s="127">
        <v>181420</v>
      </c>
      <c r="N435" s="128">
        <v>162670</v>
      </c>
    </row>
    <row r="436" spans="2:14" ht="20.100000000000001" customHeight="1">
      <c r="B436" s="125">
        <v>5600</v>
      </c>
      <c r="C436" s="126">
        <v>5620</v>
      </c>
      <c r="D436" s="127">
        <v>419620</v>
      </c>
      <c r="E436" s="127">
        <v>390410</v>
      </c>
      <c r="F436" s="127">
        <v>315250</v>
      </c>
      <c r="G436" s="127">
        <v>296500</v>
      </c>
      <c r="H436" s="127">
        <v>277750</v>
      </c>
      <c r="I436" s="127">
        <v>259000</v>
      </c>
      <c r="J436" s="127">
        <v>240250</v>
      </c>
      <c r="K436" s="127">
        <v>221500</v>
      </c>
      <c r="L436" s="127">
        <v>202750</v>
      </c>
      <c r="M436" s="127">
        <v>184000</v>
      </c>
      <c r="N436" s="128">
        <v>165250</v>
      </c>
    </row>
    <row r="437" spans="2:14" ht="20.100000000000001" customHeight="1">
      <c r="B437" s="125">
        <v>5620</v>
      </c>
      <c r="C437" s="126">
        <v>5640</v>
      </c>
      <c r="D437" s="127">
        <v>422420</v>
      </c>
      <c r="E437" s="127">
        <v>393200</v>
      </c>
      <c r="F437" s="127">
        <v>317830</v>
      </c>
      <c r="G437" s="127">
        <v>299080</v>
      </c>
      <c r="H437" s="127">
        <v>280330</v>
      </c>
      <c r="I437" s="127">
        <v>261580</v>
      </c>
      <c r="J437" s="127">
        <v>242830</v>
      </c>
      <c r="K437" s="127">
        <v>224080</v>
      </c>
      <c r="L437" s="127">
        <v>205330</v>
      </c>
      <c r="M437" s="127">
        <v>186580</v>
      </c>
      <c r="N437" s="128">
        <v>167830</v>
      </c>
    </row>
    <row r="438" spans="2:14" ht="20.100000000000001" customHeight="1">
      <c r="B438" s="125">
        <v>5640</v>
      </c>
      <c r="C438" s="126">
        <v>5660</v>
      </c>
      <c r="D438" s="127">
        <v>425230</v>
      </c>
      <c r="E438" s="127">
        <v>395990</v>
      </c>
      <c r="F438" s="127">
        <v>320410</v>
      </c>
      <c r="G438" s="127">
        <v>301660</v>
      </c>
      <c r="H438" s="127">
        <v>282910</v>
      </c>
      <c r="I438" s="127">
        <v>264160</v>
      </c>
      <c r="J438" s="127">
        <v>245410</v>
      </c>
      <c r="K438" s="127">
        <v>226660</v>
      </c>
      <c r="L438" s="127">
        <v>207910</v>
      </c>
      <c r="M438" s="127">
        <v>189160</v>
      </c>
      <c r="N438" s="128">
        <v>170410</v>
      </c>
    </row>
    <row r="439" spans="2:14" ht="20.100000000000001" customHeight="1">
      <c r="B439" s="125">
        <v>5660</v>
      </c>
      <c r="C439" s="126">
        <v>5680</v>
      </c>
      <c r="D439" s="127">
        <v>428030</v>
      </c>
      <c r="E439" s="127">
        <v>398780</v>
      </c>
      <c r="F439" s="127">
        <v>322990</v>
      </c>
      <c r="G439" s="127">
        <v>304240</v>
      </c>
      <c r="H439" s="127">
        <v>285490</v>
      </c>
      <c r="I439" s="127">
        <v>266740</v>
      </c>
      <c r="J439" s="127">
        <v>247990</v>
      </c>
      <c r="K439" s="127">
        <v>229240</v>
      </c>
      <c r="L439" s="127">
        <v>210490</v>
      </c>
      <c r="M439" s="127">
        <v>191740</v>
      </c>
      <c r="N439" s="128">
        <v>172990</v>
      </c>
    </row>
    <row r="440" spans="2:14" ht="20.100000000000001" customHeight="1">
      <c r="B440" s="125">
        <v>5680</v>
      </c>
      <c r="C440" s="126">
        <v>5700</v>
      </c>
      <c r="D440" s="127">
        <v>430840</v>
      </c>
      <c r="E440" s="127">
        <v>401570</v>
      </c>
      <c r="F440" s="127">
        <v>325570</v>
      </c>
      <c r="G440" s="127">
        <v>306820</v>
      </c>
      <c r="H440" s="127">
        <v>288070</v>
      </c>
      <c r="I440" s="127">
        <v>269320</v>
      </c>
      <c r="J440" s="127">
        <v>250570</v>
      </c>
      <c r="K440" s="127">
        <v>231820</v>
      </c>
      <c r="L440" s="127">
        <v>213070</v>
      </c>
      <c r="M440" s="127">
        <v>194320</v>
      </c>
      <c r="N440" s="128">
        <v>175570</v>
      </c>
    </row>
    <row r="441" spans="2:14" ht="20.100000000000001" customHeight="1">
      <c r="B441" s="125">
        <v>5700</v>
      </c>
      <c r="C441" s="126">
        <v>5720</v>
      </c>
      <c r="D441" s="127">
        <v>433640</v>
      </c>
      <c r="E441" s="127">
        <v>404360</v>
      </c>
      <c r="F441" s="127">
        <v>328150</v>
      </c>
      <c r="G441" s="127">
        <v>309400</v>
      </c>
      <c r="H441" s="127">
        <v>290650</v>
      </c>
      <c r="I441" s="127">
        <v>271900</v>
      </c>
      <c r="J441" s="127">
        <v>253150</v>
      </c>
      <c r="K441" s="127">
        <v>234400</v>
      </c>
      <c r="L441" s="127">
        <v>215650</v>
      </c>
      <c r="M441" s="127">
        <v>196900</v>
      </c>
      <c r="N441" s="128">
        <v>178150</v>
      </c>
    </row>
    <row r="442" spans="2:14" ht="20.100000000000001" customHeight="1">
      <c r="B442" s="125">
        <v>5720</v>
      </c>
      <c r="C442" s="126">
        <v>5740</v>
      </c>
      <c r="D442" s="127">
        <v>436450</v>
      </c>
      <c r="E442" s="127">
        <v>407150</v>
      </c>
      <c r="F442" s="127">
        <v>330730</v>
      </c>
      <c r="G442" s="127">
        <v>311980</v>
      </c>
      <c r="H442" s="127">
        <v>293230</v>
      </c>
      <c r="I442" s="127">
        <v>274480</v>
      </c>
      <c r="J442" s="127">
        <v>255730</v>
      </c>
      <c r="K442" s="127">
        <v>236980</v>
      </c>
      <c r="L442" s="127">
        <v>218230</v>
      </c>
      <c r="M442" s="127">
        <v>199480</v>
      </c>
      <c r="N442" s="128">
        <v>180730</v>
      </c>
    </row>
    <row r="443" spans="2:14" ht="20.100000000000001" customHeight="1">
      <c r="B443" s="125">
        <v>5740</v>
      </c>
      <c r="C443" s="126">
        <v>5760</v>
      </c>
      <c r="D443" s="127">
        <v>439250</v>
      </c>
      <c r="E443" s="127">
        <v>409940</v>
      </c>
      <c r="F443" s="127">
        <v>333310</v>
      </c>
      <c r="G443" s="127">
        <v>314560</v>
      </c>
      <c r="H443" s="127">
        <v>295810</v>
      </c>
      <c r="I443" s="127">
        <v>277060</v>
      </c>
      <c r="J443" s="127">
        <v>258310</v>
      </c>
      <c r="K443" s="127">
        <v>239560</v>
      </c>
      <c r="L443" s="127">
        <v>220810</v>
      </c>
      <c r="M443" s="127">
        <v>202060</v>
      </c>
      <c r="N443" s="128">
        <v>183310</v>
      </c>
    </row>
    <row r="444" spans="2:14" ht="20.100000000000001" customHeight="1">
      <c r="B444" s="125">
        <v>5760</v>
      </c>
      <c r="C444" s="126">
        <v>5780</v>
      </c>
      <c r="D444" s="127">
        <v>442060</v>
      </c>
      <c r="E444" s="127">
        <v>412730</v>
      </c>
      <c r="F444" s="127">
        <v>335890</v>
      </c>
      <c r="G444" s="127">
        <v>317140</v>
      </c>
      <c r="H444" s="127">
        <v>298390</v>
      </c>
      <c r="I444" s="127">
        <v>279640</v>
      </c>
      <c r="J444" s="127">
        <v>260890</v>
      </c>
      <c r="K444" s="127">
        <v>242140</v>
      </c>
      <c r="L444" s="127">
        <v>223390</v>
      </c>
      <c r="M444" s="127">
        <v>204640</v>
      </c>
      <c r="N444" s="128">
        <v>185890</v>
      </c>
    </row>
    <row r="445" spans="2:14" ht="20.100000000000001" customHeight="1">
      <c r="B445" s="125">
        <v>5780</v>
      </c>
      <c r="C445" s="126">
        <v>5800</v>
      </c>
      <c r="D445" s="127">
        <v>444860</v>
      </c>
      <c r="E445" s="127">
        <v>415520</v>
      </c>
      <c r="F445" s="127">
        <v>338470</v>
      </c>
      <c r="G445" s="127">
        <v>319720</v>
      </c>
      <c r="H445" s="127">
        <v>300970</v>
      </c>
      <c r="I445" s="127">
        <v>282220</v>
      </c>
      <c r="J445" s="127">
        <v>263470</v>
      </c>
      <c r="K445" s="127">
        <v>244720</v>
      </c>
      <c r="L445" s="127">
        <v>225970</v>
      </c>
      <c r="M445" s="127">
        <v>207220</v>
      </c>
      <c r="N445" s="128">
        <v>188470</v>
      </c>
    </row>
    <row r="446" spans="2:14" ht="20.100000000000001" customHeight="1">
      <c r="B446" s="125">
        <v>5800</v>
      </c>
      <c r="C446" s="126">
        <v>5820</v>
      </c>
      <c r="D446" s="127">
        <v>447670</v>
      </c>
      <c r="E446" s="127">
        <v>418310</v>
      </c>
      <c r="F446" s="127">
        <v>341050</v>
      </c>
      <c r="G446" s="127">
        <v>322300</v>
      </c>
      <c r="H446" s="127">
        <v>303550</v>
      </c>
      <c r="I446" s="127">
        <v>284800</v>
      </c>
      <c r="J446" s="127">
        <v>266050</v>
      </c>
      <c r="K446" s="127">
        <v>247300</v>
      </c>
      <c r="L446" s="127">
        <v>228550</v>
      </c>
      <c r="M446" s="127">
        <v>209800</v>
      </c>
      <c r="N446" s="128">
        <v>191050</v>
      </c>
    </row>
    <row r="447" spans="2:14" ht="20.100000000000001" customHeight="1">
      <c r="B447" s="125">
        <v>5820</v>
      </c>
      <c r="C447" s="126">
        <v>5840</v>
      </c>
      <c r="D447" s="127">
        <v>450470</v>
      </c>
      <c r="E447" s="127">
        <v>421100</v>
      </c>
      <c r="F447" s="127">
        <v>343630</v>
      </c>
      <c r="G447" s="127">
        <v>324880</v>
      </c>
      <c r="H447" s="127">
        <v>306130</v>
      </c>
      <c r="I447" s="127">
        <v>287380</v>
      </c>
      <c r="J447" s="127">
        <v>268630</v>
      </c>
      <c r="K447" s="127">
        <v>249880</v>
      </c>
      <c r="L447" s="127">
        <v>231130</v>
      </c>
      <c r="M447" s="127">
        <v>212380</v>
      </c>
      <c r="N447" s="128">
        <v>193630</v>
      </c>
    </row>
    <row r="448" spans="2:14" ht="20.100000000000001" customHeight="1">
      <c r="B448" s="125">
        <v>5840</v>
      </c>
      <c r="C448" s="126">
        <v>5860</v>
      </c>
      <c r="D448" s="127">
        <v>470380</v>
      </c>
      <c r="E448" s="127">
        <v>441000</v>
      </c>
      <c r="F448" s="127">
        <v>372100</v>
      </c>
      <c r="G448" s="127">
        <v>353350</v>
      </c>
      <c r="H448" s="127">
        <v>334600</v>
      </c>
      <c r="I448" s="127">
        <v>315850</v>
      </c>
      <c r="J448" s="127">
        <v>297100</v>
      </c>
      <c r="K448" s="127">
        <v>278350</v>
      </c>
      <c r="L448" s="127">
        <v>259600</v>
      </c>
      <c r="M448" s="127">
        <v>240850</v>
      </c>
      <c r="N448" s="128">
        <v>222100</v>
      </c>
    </row>
    <row r="449" spans="2:14" ht="20.100000000000001" customHeight="1">
      <c r="B449" s="125">
        <v>5860</v>
      </c>
      <c r="C449" s="126">
        <v>5880</v>
      </c>
      <c r="D449" s="127">
        <v>475720</v>
      </c>
      <c r="E449" s="127">
        <v>446320</v>
      </c>
      <c r="F449" s="127">
        <v>377240</v>
      </c>
      <c r="G449" s="127">
        <v>358490</v>
      </c>
      <c r="H449" s="127">
        <v>339740</v>
      </c>
      <c r="I449" s="127">
        <v>320990</v>
      </c>
      <c r="J449" s="127">
        <v>302240</v>
      </c>
      <c r="K449" s="127">
        <v>283490</v>
      </c>
      <c r="L449" s="127">
        <v>264740</v>
      </c>
      <c r="M449" s="127">
        <v>245990</v>
      </c>
      <c r="N449" s="128">
        <v>227240</v>
      </c>
    </row>
    <row r="450" spans="2:14" ht="20.100000000000001" customHeight="1">
      <c r="B450" s="125">
        <v>5880</v>
      </c>
      <c r="C450" s="126">
        <v>5900</v>
      </c>
      <c r="D450" s="127">
        <v>478690</v>
      </c>
      <c r="E450" s="127">
        <v>449140</v>
      </c>
      <c r="F450" s="127">
        <v>379880</v>
      </c>
      <c r="G450" s="127">
        <v>361130</v>
      </c>
      <c r="H450" s="127">
        <v>342380</v>
      </c>
      <c r="I450" s="127">
        <v>323630</v>
      </c>
      <c r="J450" s="127">
        <v>304880</v>
      </c>
      <c r="K450" s="127">
        <v>286130</v>
      </c>
      <c r="L450" s="127">
        <v>267380</v>
      </c>
      <c r="M450" s="127">
        <v>248630</v>
      </c>
      <c r="N450" s="128">
        <v>229880</v>
      </c>
    </row>
    <row r="451" spans="2:14" ht="20.100000000000001" customHeight="1">
      <c r="B451" s="125">
        <v>5900</v>
      </c>
      <c r="C451" s="126">
        <v>5920</v>
      </c>
      <c r="D451" s="127">
        <v>483220</v>
      </c>
      <c r="E451" s="127">
        <v>451960</v>
      </c>
      <c r="F451" s="127">
        <v>382520</v>
      </c>
      <c r="G451" s="127">
        <v>363770</v>
      </c>
      <c r="H451" s="127">
        <v>345020</v>
      </c>
      <c r="I451" s="127">
        <v>326270</v>
      </c>
      <c r="J451" s="127">
        <v>307520</v>
      </c>
      <c r="K451" s="127">
        <v>288770</v>
      </c>
      <c r="L451" s="127">
        <v>270020</v>
      </c>
      <c r="M451" s="127">
        <v>251270</v>
      </c>
      <c r="N451" s="128">
        <v>232520</v>
      </c>
    </row>
    <row r="452" spans="2:14" ht="20.100000000000001" customHeight="1">
      <c r="B452" s="125">
        <v>5920</v>
      </c>
      <c r="C452" s="126">
        <v>5940</v>
      </c>
      <c r="D452" s="127">
        <v>487760</v>
      </c>
      <c r="E452" s="127">
        <v>454780</v>
      </c>
      <c r="F452" s="127">
        <v>385160</v>
      </c>
      <c r="G452" s="127">
        <v>366410</v>
      </c>
      <c r="H452" s="127">
        <v>347660</v>
      </c>
      <c r="I452" s="127">
        <v>328910</v>
      </c>
      <c r="J452" s="127">
        <v>310160</v>
      </c>
      <c r="K452" s="127">
        <v>291410</v>
      </c>
      <c r="L452" s="127">
        <v>272660</v>
      </c>
      <c r="M452" s="127">
        <v>253910</v>
      </c>
      <c r="N452" s="128">
        <v>235160</v>
      </c>
    </row>
    <row r="453" spans="2:14" ht="20.100000000000001" customHeight="1">
      <c r="B453" s="125">
        <v>5940</v>
      </c>
      <c r="C453" s="126">
        <v>5960</v>
      </c>
      <c r="D453" s="127">
        <v>492300</v>
      </c>
      <c r="E453" s="127">
        <v>457600</v>
      </c>
      <c r="F453" s="127">
        <v>387800</v>
      </c>
      <c r="G453" s="127">
        <v>369050</v>
      </c>
      <c r="H453" s="127">
        <v>350300</v>
      </c>
      <c r="I453" s="127">
        <v>331550</v>
      </c>
      <c r="J453" s="127">
        <v>312800</v>
      </c>
      <c r="K453" s="127">
        <v>294050</v>
      </c>
      <c r="L453" s="127">
        <v>275300</v>
      </c>
      <c r="M453" s="127">
        <v>256550</v>
      </c>
      <c r="N453" s="128">
        <v>237800</v>
      </c>
    </row>
    <row r="454" spans="2:14" ht="20.100000000000001" customHeight="1">
      <c r="B454" s="125">
        <v>5960</v>
      </c>
      <c r="C454" s="126">
        <v>5980</v>
      </c>
      <c r="D454" s="127">
        <v>496830</v>
      </c>
      <c r="E454" s="127">
        <v>460420</v>
      </c>
      <c r="F454" s="127">
        <v>390440</v>
      </c>
      <c r="G454" s="127">
        <v>371690</v>
      </c>
      <c r="H454" s="127">
        <v>352940</v>
      </c>
      <c r="I454" s="127">
        <v>334190</v>
      </c>
      <c r="J454" s="127">
        <v>315440</v>
      </c>
      <c r="K454" s="127">
        <v>296690</v>
      </c>
      <c r="L454" s="127">
        <v>277940</v>
      </c>
      <c r="M454" s="127">
        <v>259190</v>
      </c>
      <c r="N454" s="128">
        <v>240440</v>
      </c>
    </row>
    <row r="455" spans="2:14" ht="20.100000000000001" customHeight="1">
      <c r="B455" s="125">
        <v>5980</v>
      </c>
      <c r="C455" s="126">
        <v>6000</v>
      </c>
      <c r="D455" s="127">
        <v>501370</v>
      </c>
      <c r="E455" s="127">
        <v>463240</v>
      </c>
      <c r="F455" s="127">
        <v>393080</v>
      </c>
      <c r="G455" s="127">
        <v>374330</v>
      </c>
      <c r="H455" s="127">
        <v>355580</v>
      </c>
      <c r="I455" s="127">
        <v>336830</v>
      </c>
      <c r="J455" s="127">
        <v>318080</v>
      </c>
      <c r="K455" s="127">
        <v>299330</v>
      </c>
      <c r="L455" s="127">
        <v>280580</v>
      </c>
      <c r="M455" s="127">
        <v>261830</v>
      </c>
      <c r="N455" s="128">
        <v>243080</v>
      </c>
    </row>
    <row r="456" spans="2:14" ht="20.100000000000001" customHeight="1">
      <c r="B456" s="125">
        <v>6000</v>
      </c>
      <c r="C456" s="126">
        <v>6020</v>
      </c>
      <c r="D456" s="127">
        <v>505900</v>
      </c>
      <c r="E456" s="127">
        <v>466060</v>
      </c>
      <c r="F456" s="127">
        <v>395720</v>
      </c>
      <c r="G456" s="127">
        <v>376970</v>
      </c>
      <c r="H456" s="127">
        <v>358220</v>
      </c>
      <c r="I456" s="127">
        <v>339470</v>
      </c>
      <c r="J456" s="127">
        <v>320720</v>
      </c>
      <c r="K456" s="127">
        <v>301970</v>
      </c>
      <c r="L456" s="127">
        <v>283220</v>
      </c>
      <c r="M456" s="127">
        <v>264470</v>
      </c>
      <c r="N456" s="128">
        <v>245720</v>
      </c>
    </row>
    <row r="457" spans="2:14" ht="20.100000000000001" customHeight="1">
      <c r="B457" s="125">
        <v>6020</v>
      </c>
      <c r="C457" s="126">
        <v>6040</v>
      </c>
      <c r="D457" s="127">
        <v>510440</v>
      </c>
      <c r="E457" s="127">
        <v>468880</v>
      </c>
      <c r="F457" s="127">
        <v>398360</v>
      </c>
      <c r="G457" s="127">
        <v>379610</v>
      </c>
      <c r="H457" s="127">
        <v>360860</v>
      </c>
      <c r="I457" s="127">
        <v>342110</v>
      </c>
      <c r="J457" s="127">
        <v>323360</v>
      </c>
      <c r="K457" s="127">
        <v>304610</v>
      </c>
      <c r="L457" s="127">
        <v>285860</v>
      </c>
      <c r="M457" s="127">
        <v>267110</v>
      </c>
      <c r="N457" s="128">
        <v>248360</v>
      </c>
    </row>
    <row r="458" spans="2:14" ht="20.100000000000001" customHeight="1">
      <c r="B458" s="125">
        <v>6040</v>
      </c>
      <c r="C458" s="126">
        <v>6060</v>
      </c>
      <c r="D458" s="127">
        <v>514980</v>
      </c>
      <c r="E458" s="127">
        <v>471700</v>
      </c>
      <c r="F458" s="127">
        <v>401000</v>
      </c>
      <c r="G458" s="127">
        <v>382250</v>
      </c>
      <c r="H458" s="127">
        <v>363500</v>
      </c>
      <c r="I458" s="127">
        <v>344750</v>
      </c>
      <c r="J458" s="127">
        <v>326000</v>
      </c>
      <c r="K458" s="127">
        <v>307250</v>
      </c>
      <c r="L458" s="127">
        <v>288500</v>
      </c>
      <c r="M458" s="127">
        <v>269750</v>
      </c>
      <c r="N458" s="128">
        <v>251000</v>
      </c>
    </row>
    <row r="459" spans="2:14" ht="20.100000000000001" customHeight="1">
      <c r="B459" s="125">
        <v>6060</v>
      </c>
      <c r="C459" s="126">
        <v>6080</v>
      </c>
      <c r="D459" s="127">
        <v>519510</v>
      </c>
      <c r="E459" s="127">
        <v>474520</v>
      </c>
      <c r="F459" s="127">
        <v>403640</v>
      </c>
      <c r="G459" s="127">
        <v>384890</v>
      </c>
      <c r="H459" s="127">
        <v>366140</v>
      </c>
      <c r="I459" s="127">
        <v>347390</v>
      </c>
      <c r="J459" s="127">
        <v>328640</v>
      </c>
      <c r="K459" s="127">
        <v>309890</v>
      </c>
      <c r="L459" s="127">
        <v>291140</v>
      </c>
      <c r="M459" s="127">
        <v>272390</v>
      </c>
      <c r="N459" s="128">
        <v>253640</v>
      </c>
    </row>
    <row r="460" spans="2:14" ht="20.100000000000001" customHeight="1">
      <c r="B460" s="125">
        <v>6080</v>
      </c>
      <c r="C460" s="126">
        <v>6100</v>
      </c>
      <c r="D460" s="127">
        <v>524050</v>
      </c>
      <c r="E460" s="127">
        <v>477340</v>
      </c>
      <c r="F460" s="127">
        <v>406280</v>
      </c>
      <c r="G460" s="127">
        <v>387530</v>
      </c>
      <c r="H460" s="127">
        <v>368780</v>
      </c>
      <c r="I460" s="127">
        <v>350030</v>
      </c>
      <c r="J460" s="127">
        <v>331280</v>
      </c>
      <c r="K460" s="127">
        <v>312530</v>
      </c>
      <c r="L460" s="127">
        <v>293780</v>
      </c>
      <c r="M460" s="127">
        <v>275030</v>
      </c>
      <c r="N460" s="128">
        <v>256280</v>
      </c>
    </row>
    <row r="461" spans="2:14" ht="20.100000000000001" customHeight="1">
      <c r="B461" s="125">
        <v>6100</v>
      </c>
      <c r="C461" s="126">
        <v>6120</v>
      </c>
      <c r="D461" s="127">
        <v>528580</v>
      </c>
      <c r="E461" s="127">
        <v>481250</v>
      </c>
      <c r="F461" s="127">
        <v>408920</v>
      </c>
      <c r="G461" s="127">
        <v>390170</v>
      </c>
      <c r="H461" s="127">
        <v>371420</v>
      </c>
      <c r="I461" s="127">
        <v>352670</v>
      </c>
      <c r="J461" s="127">
        <v>333920</v>
      </c>
      <c r="K461" s="127">
        <v>315170</v>
      </c>
      <c r="L461" s="127">
        <v>296420</v>
      </c>
      <c r="M461" s="127">
        <v>277670</v>
      </c>
      <c r="N461" s="128">
        <v>258920</v>
      </c>
    </row>
    <row r="462" spans="2:14" ht="20.100000000000001" customHeight="1">
      <c r="B462" s="125">
        <v>6120</v>
      </c>
      <c r="C462" s="126">
        <v>6140</v>
      </c>
      <c r="D462" s="127">
        <v>533120</v>
      </c>
      <c r="E462" s="127">
        <v>485760</v>
      </c>
      <c r="F462" s="127">
        <v>411560</v>
      </c>
      <c r="G462" s="127">
        <v>392810</v>
      </c>
      <c r="H462" s="127">
        <v>374060</v>
      </c>
      <c r="I462" s="127">
        <v>355310</v>
      </c>
      <c r="J462" s="127">
        <v>336560</v>
      </c>
      <c r="K462" s="127">
        <v>317810</v>
      </c>
      <c r="L462" s="127">
        <v>299060</v>
      </c>
      <c r="M462" s="127">
        <v>280310</v>
      </c>
      <c r="N462" s="128">
        <v>261560</v>
      </c>
    </row>
    <row r="463" spans="2:14" ht="20.100000000000001" customHeight="1">
      <c r="B463" s="125">
        <v>6140</v>
      </c>
      <c r="C463" s="126">
        <v>6160</v>
      </c>
      <c r="D463" s="127">
        <v>537660</v>
      </c>
      <c r="E463" s="127">
        <v>490280</v>
      </c>
      <c r="F463" s="127">
        <v>414200</v>
      </c>
      <c r="G463" s="127">
        <v>395450</v>
      </c>
      <c r="H463" s="127">
        <v>376700</v>
      </c>
      <c r="I463" s="127">
        <v>357950</v>
      </c>
      <c r="J463" s="127">
        <v>339200</v>
      </c>
      <c r="K463" s="127">
        <v>320450</v>
      </c>
      <c r="L463" s="127">
        <v>301700</v>
      </c>
      <c r="M463" s="127">
        <v>282950</v>
      </c>
      <c r="N463" s="128">
        <v>264200</v>
      </c>
    </row>
    <row r="464" spans="2:14" ht="20.100000000000001" customHeight="1">
      <c r="B464" s="125">
        <v>6160</v>
      </c>
      <c r="C464" s="126">
        <v>6180</v>
      </c>
      <c r="D464" s="127">
        <v>542190</v>
      </c>
      <c r="E464" s="127">
        <v>494790</v>
      </c>
      <c r="F464" s="127">
        <v>416840</v>
      </c>
      <c r="G464" s="127">
        <v>398090</v>
      </c>
      <c r="H464" s="127">
        <v>379340</v>
      </c>
      <c r="I464" s="127">
        <v>360590</v>
      </c>
      <c r="J464" s="127">
        <v>341840</v>
      </c>
      <c r="K464" s="127">
        <v>323090</v>
      </c>
      <c r="L464" s="127">
        <v>304340</v>
      </c>
      <c r="M464" s="127">
        <v>285590</v>
      </c>
      <c r="N464" s="128">
        <v>266840</v>
      </c>
    </row>
    <row r="465" spans="2:14" ht="20.100000000000001" customHeight="1">
      <c r="B465" s="125">
        <v>6180</v>
      </c>
      <c r="C465" s="126">
        <v>6200</v>
      </c>
      <c r="D465" s="127">
        <v>546730</v>
      </c>
      <c r="E465" s="127">
        <v>499300</v>
      </c>
      <c r="F465" s="127">
        <v>419480</v>
      </c>
      <c r="G465" s="127">
        <v>400730</v>
      </c>
      <c r="H465" s="127">
        <v>381980</v>
      </c>
      <c r="I465" s="127">
        <v>363230</v>
      </c>
      <c r="J465" s="127">
        <v>344480</v>
      </c>
      <c r="K465" s="127">
        <v>325730</v>
      </c>
      <c r="L465" s="127">
        <v>306980</v>
      </c>
      <c r="M465" s="127">
        <v>288230</v>
      </c>
      <c r="N465" s="128">
        <v>269480</v>
      </c>
    </row>
    <row r="466" spans="2:14" ht="20.100000000000001" customHeight="1">
      <c r="B466" s="125">
        <v>6200</v>
      </c>
      <c r="C466" s="126">
        <v>6220</v>
      </c>
      <c r="D466" s="127">
        <v>551260</v>
      </c>
      <c r="E466" s="127">
        <v>503810</v>
      </c>
      <c r="F466" s="127">
        <v>422120</v>
      </c>
      <c r="G466" s="127">
        <v>403370</v>
      </c>
      <c r="H466" s="127">
        <v>384620</v>
      </c>
      <c r="I466" s="127">
        <v>365870</v>
      </c>
      <c r="J466" s="127">
        <v>347120</v>
      </c>
      <c r="K466" s="127">
        <v>328370</v>
      </c>
      <c r="L466" s="127">
        <v>309620</v>
      </c>
      <c r="M466" s="127">
        <v>290870</v>
      </c>
      <c r="N466" s="128">
        <v>272120</v>
      </c>
    </row>
    <row r="467" spans="2:14" ht="20.100000000000001" customHeight="1">
      <c r="B467" s="125">
        <v>6220</v>
      </c>
      <c r="C467" s="126">
        <v>6240</v>
      </c>
      <c r="D467" s="127">
        <v>555800</v>
      </c>
      <c r="E467" s="127">
        <v>508320</v>
      </c>
      <c r="F467" s="127">
        <v>424760</v>
      </c>
      <c r="G467" s="127">
        <v>406010</v>
      </c>
      <c r="H467" s="127">
        <v>387260</v>
      </c>
      <c r="I467" s="127">
        <v>368510</v>
      </c>
      <c r="J467" s="127">
        <v>349760</v>
      </c>
      <c r="K467" s="127">
        <v>331010</v>
      </c>
      <c r="L467" s="127">
        <v>312260</v>
      </c>
      <c r="M467" s="127">
        <v>293510</v>
      </c>
      <c r="N467" s="128">
        <v>274760</v>
      </c>
    </row>
    <row r="468" spans="2:14" ht="20.100000000000001" customHeight="1">
      <c r="B468" s="125">
        <v>6240</v>
      </c>
      <c r="C468" s="126">
        <v>6260</v>
      </c>
      <c r="D468" s="127">
        <v>560340</v>
      </c>
      <c r="E468" s="127">
        <v>512840</v>
      </c>
      <c r="F468" s="127">
        <v>427400</v>
      </c>
      <c r="G468" s="127">
        <v>408650</v>
      </c>
      <c r="H468" s="127">
        <v>389900</v>
      </c>
      <c r="I468" s="127">
        <v>371150</v>
      </c>
      <c r="J468" s="127">
        <v>352400</v>
      </c>
      <c r="K468" s="127">
        <v>333650</v>
      </c>
      <c r="L468" s="127">
        <v>314900</v>
      </c>
      <c r="M468" s="127">
        <v>296150</v>
      </c>
      <c r="N468" s="128">
        <v>277400</v>
      </c>
    </row>
    <row r="469" spans="2:14" ht="20.100000000000001" customHeight="1">
      <c r="B469" s="125">
        <v>6260</v>
      </c>
      <c r="C469" s="126">
        <v>6280</v>
      </c>
      <c r="D469" s="127">
        <v>564870</v>
      </c>
      <c r="E469" s="127">
        <v>517350</v>
      </c>
      <c r="F469" s="127">
        <v>430040</v>
      </c>
      <c r="G469" s="127">
        <v>411290</v>
      </c>
      <c r="H469" s="127">
        <v>392540</v>
      </c>
      <c r="I469" s="127">
        <v>373790</v>
      </c>
      <c r="J469" s="127">
        <v>355040</v>
      </c>
      <c r="K469" s="127">
        <v>336290</v>
      </c>
      <c r="L469" s="127">
        <v>317540</v>
      </c>
      <c r="M469" s="127">
        <v>298790</v>
      </c>
      <c r="N469" s="128">
        <v>280040</v>
      </c>
    </row>
    <row r="470" spans="2:14" ht="20.100000000000001" customHeight="1">
      <c r="B470" s="125">
        <v>6280</v>
      </c>
      <c r="C470" s="126">
        <v>6300</v>
      </c>
      <c r="D470" s="127">
        <v>569410</v>
      </c>
      <c r="E470" s="127">
        <v>521860</v>
      </c>
      <c r="F470" s="127">
        <v>432680</v>
      </c>
      <c r="G470" s="127">
        <v>413930</v>
      </c>
      <c r="H470" s="127">
        <v>395180</v>
      </c>
      <c r="I470" s="127">
        <v>376430</v>
      </c>
      <c r="J470" s="127">
        <v>357680</v>
      </c>
      <c r="K470" s="127">
        <v>338930</v>
      </c>
      <c r="L470" s="127">
        <v>320180</v>
      </c>
      <c r="M470" s="127">
        <v>301430</v>
      </c>
      <c r="N470" s="128">
        <v>282680</v>
      </c>
    </row>
    <row r="471" spans="2:14" ht="20.100000000000001" customHeight="1">
      <c r="B471" s="125">
        <v>6300</v>
      </c>
      <c r="C471" s="126">
        <v>6320</v>
      </c>
      <c r="D471" s="127">
        <v>573940</v>
      </c>
      <c r="E471" s="127">
        <v>526370</v>
      </c>
      <c r="F471" s="127">
        <v>435320</v>
      </c>
      <c r="G471" s="127">
        <v>416570</v>
      </c>
      <c r="H471" s="127">
        <v>397820</v>
      </c>
      <c r="I471" s="127">
        <v>379070</v>
      </c>
      <c r="J471" s="127">
        <v>360320</v>
      </c>
      <c r="K471" s="127">
        <v>341570</v>
      </c>
      <c r="L471" s="127">
        <v>322820</v>
      </c>
      <c r="M471" s="127">
        <v>304070</v>
      </c>
      <c r="N471" s="128">
        <v>285320</v>
      </c>
    </row>
    <row r="472" spans="2:14" ht="20.100000000000001" customHeight="1">
      <c r="B472" s="125">
        <v>6320</v>
      </c>
      <c r="C472" s="126">
        <v>6340</v>
      </c>
      <c r="D472" s="127">
        <v>578480</v>
      </c>
      <c r="E472" s="127">
        <v>530880</v>
      </c>
      <c r="F472" s="127">
        <v>437960</v>
      </c>
      <c r="G472" s="127">
        <v>419210</v>
      </c>
      <c r="H472" s="127">
        <v>400460</v>
      </c>
      <c r="I472" s="127">
        <v>381710</v>
      </c>
      <c r="J472" s="127">
        <v>362960</v>
      </c>
      <c r="K472" s="127">
        <v>344210</v>
      </c>
      <c r="L472" s="127">
        <v>325460</v>
      </c>
      <c r="M472" s="127">
        <v>306710</v>
      </c>
      <c r="N472" s="128">
        <v>287960</v>
      </c>
    </row>
    <row r="473" spans="2:14" ht="20.100000000000001" customHeight="1">
      <c r="B473" s="125">
        <v>6340</v>
      </c>
      <c r="C473" s="126">
        <v>6360</v>
      </c>
      <c r="D473" s="127">
        <v>583020</v>
      </c>
      <c r="E473" s="127">
        <v>535400</v>
      </c>
      <c r="F473" s="127">
        <v>440600</v>
      </c>
      <c r="G473" s="127">
        <v>421850</v>
      </c>
      <c r="H473" s="127">
        <v>403100</v>
      </c>
      <c r="I473" s="127">
        <v>384350</v>
      </c>
      <c r="J473" s="127">
        <v>365600</v>
      </c>
      <c r="K473" s="127">
        <v>346850</v>
      </c>
      <c r="L473" s="127">
        <v>328100</v>
      </c>
      <c r="M473" s="127">
        <v>309350</v>
      </c>
      <c r="N473" s="128">
        <v>290600</v>
      </c>
    </row>
    <row r="474" spans="2:14" ht="20.100000000000001" customHeight="1">
      <c r="B474" s="125">
        <v>6360</v>
      </c>
      <c r="C474" s="126">
        <v>6380</v>
      </c>
      <c r="D474" s="127">
        <v>587550</v>
      </c>
      <c r="E474" s="127">
        <v>539910</v>
      </c>
      <c r="F474" s="127">
        <v>443240</v>
      </c>
      <c r="G474" s="127">
        <v>424490</v>
      </c>
      <c r="H474" s="127">
        <v>405740</v>
      </c>
      <c r="I474" s="127">
        <v>386990</v>
      </c>
      <c r="J474" s="127">
        <v>368240</v>
      </c>
      <c r="K474" s="127">
        <v>349490</v>
      </c>
      <c r="L474" s="127">
        <v>330740</v>
      </c>
      <c r="M474" s="127">
        <v>311990</v>
      </c>
      <c r="N474" s="128">
        <v>293240</v>
      </c>
    </row>
    <row r="475" spans="2:14" ht="20.100000000000001" customHeight="1">
      <c r="B475" s="125">
        <v>6380</v>
      </c>
      <c r="C475" s="126">
        <v>6400</v>
      </c>
      <c r="D475" s="127">
        <v>592090</v>
      </c>
      <c r="E475" s="127">
        <v>544420</v>
      </c>
      <c r="F475" s="127">
        <v>445880</v>
      </c>
      <c r="G475" s="127">
        <v>427130</v>
      </c>
      <c r="H475" s="127">
        <v>408380</v>
      </c>
      <c r="I475" s="127">
        <v>389630</v>
      </c>
      <c r="J475" s="127">
        <v>370880</v>
      </c>
      <c r="K475" s="127">
        <v>352130</v>
      </c>
      <c r="L475" s="127">
        <v>333380</v>
      </c>
      <c r="M475" s="127">
        <v>314630</v>
      </c>
      <c r="N475" s="128">
        <v>295880</v>
      </c>
    </row>
    <row r="476" spans="2:14" ht="20.100000000000001" customHeight="1">
      <c r="B476" s="125">
        <v>6400</v>
      </c>
      <c r="C476" s="126">
        <v>6420</v>
      </c>
      <c r="D476" s="127">
        <v>596620</v>
      </c>
      <c r="E476" s="127">
        <v>548930</v>
      </c>
      <c r="F476" s="127">
        <v>448520</v>
      </c>
      <c r="G476" s="127">
        <v>429770</v>
      </c>
      <c r="H476" s="127">
        <v>411020</v>
      </c>
      <c r="I476" s="127">
        <v>392270</v>
      </c>
      <c r="J476" s="127">
        <v>373520</v>
      </c>
      <c r="K476" s="127">
        <v>354770</v>
      </c>
      <c r="L476" s="127">
        <v>336020</v>
      </c>
      <c r="M476" s="127">
        <v>317270</v>
      </c>
      <c r="N476" s="128">
        <v>298520</v>
      </c>
    </row>
    <row r="477" spans="2:14" ht="20.100000000000001" customHeight="1">
      <c r="B477" s="125">
        <v>6420</v>
      </c>
      <c r="C477" s="126">
        <v>6440</v>
      </c>
      <c r="D477" s="127">
        <v>601160</v>
      </c>
      <c r="E477" s="127">
        <v>553440</v>
      </c>
      <c r="F477" s="127">
        <v>451160</v>
      </c>
      <c r="G477" s="127">
        <v>432410</v>
      </c>
      <c r="H477" s="127">
        <v>413660</v>
      </c>
      <c r="I477" s="127">
        <v>394910</v>
      </c>
      <c r="J477" s="127">
        <v>376160</v>
      </c>
      <c r="K477" s="127">
        <v>357410</v>
      </c>
      <c r="L477" s="127">
        <v>338660</v>
      </c>
      <c r="M477" s="127">
        <v>319910</v>
      </c>
      <c r="N477" s="128">
        <v>301160</v>
      </c>
    </row>
    <row r="478" spans="2:14" ht="20.100000000000001" customHeight="1">
      <c r="B478" s="125">
        <v>6440</v>
      </c>
      <c r="C478" s="126">
        <v>6460</v>
      </c>
      <c r="D478" s="127">
        <v>605700</v>
      </c>
      <c r="E478" s="127">
        <v>557960</v>
      </c>
      <c r="F478" s="127">
        <v>453800</v>
      </c>
      <c r="G478" s="127">
        <v>435050</v>
      </c>
      <c r="H478" s="127">
        <v>416300</v>
      </c>
      <c r="I478" s="127">
        <v>397550</v>
      </c>
      <c r="J478" s="127">
        <v>378800</v>
      </c>
      <c r="K478" s="127">
        <v>360050</v>
      </c>
      <c r="L478" s="127">
        <v>341300</v>
      </c>
      <c r="M478" s="127">
        <v>322550</v>
      </c>
      <c r="N478" s="128">
        <v>303800</v>
      </c>
    </row>
    <row r="479" spans="2:14" ht="20.100000000000001" customHeight="1">
      <c r="B479" s="125">
        <v>6460</v>
      </c>
      <c r="C479" s="126">
        <v>6480</v>
      </c>
      <c r="D479" s="127">
        <v>610230</v>
      </c>
      <c r="E479" s="127">
        <v>562470</v>
      </c>
      <c r="F479" s="127">
        <v>456440</v>
      </c>
      <c r="G479" s="127">
        <v>437690</v>
      </c>
      <c r="H479" s="127">
        <v>418940</v>
      </c>
      <c r="I479" s="127">
        <v>400190</v>
      </c>
      <c r="J479" s="127">
        <v>381440</v>
      </c>
      <c r="K479" s="127">
        <v>362690</v>
      </c>
      <c r="L479" s="127">
        <v>343940</v>
      </c>
      <c r="M479" s="127">
        <v>325190</v>
      </c>
      <c r="N479" s="128">
        <v>306440</v>
      </c>
    </row>
    <row r="480" spans="2:14" ht="20.100000000000001" customHeight="1">
      <c r="B480" s="125">
        <v>6480</v>
      </c>
      <c r="C480" s="126">
        <v>6500</v>
      </c>
      <c r="D480" s="127">
        <v>614770</v>
      </c>
      <c r="E480" s="127">
        <v>566980</v>
      </c>
      <c r="F480" s="127">
        <v>459080</v>
      </c>
      <c r="G480" s="127">
        <v>440330</v>
      </c>
      <c r="H480" s="127">
        <v>421580</v>
      </c>
      <c r="I480" s="127">
        <v>402830</v>
      </c>
      <c r="J480" s="127">
        <v>384080</v>
      </c>
      <c r="K480" s="127">
        <v>365330</v>
      </c>
      <c r="L480" s="127">
        <v>346580</v>
      </c>
      <c r="M480" s="127">
        <v>327830</v>
      </c>
      <c r="N480" s="128">
        <v>309080</v>
      </c>
    </row>
    <row r="481" spans="2:14" ht="20.100000000000001" customHeight="1">
      <c r="B481" s="125">
        <v>6500</v>
      </c>
      <c r="C481" s="126">
        <v>6520</v>
      </c>
      <c r="D481" s="127">
        <v>619300</v>
      </c>
      <c r="E481" s="127">
        <v>571490</v>
      </c>
      <c r="F481" s="127">
        <v>461720</v>
      </c>
      <c r="G481" s="127">
        <v>442970</v>
      </c>
      <c r="H481" s="127">
        <v>424220</v>
      </c>
      <c r="I481" s="127">
        <v>405470</v>
      </c>
      <c r="J481" s="127">
        <v>386720</v>
      </c>
      <c r="K481" s="127">
        <v>367970</v>
      </c>
      <c r="L481" s="127">
        <v>349220</v>
      </c>
      <c r="M481" s="127">
        <v>330470</v>
      </c>
      <c r="N481" s="128">
        <v>311720</v>
      </c>
    </row>
    <row r="482" spans="2:14" ht="20.100000000000001" customHeight="1">
      <c r="B482" s="125">
        <v>6520</v>
      </c>
      <c r="C482" s="126">
        <v>6540</v>
      </c>
      <c r="D482" s="127">
        <v>623840</v>
      </c>
      <c r="E482" s="127">
        <v>576000</v>
      </c>
      <c r="F482" s="127">
        <v>464360</v>
      </c>
      <c r="G482" s="127">
        <v>445610</v>
      </c>
      <c r="H482" s="127">
        <v>426860</v>
      </c>
      <c r="I482" s="127">
        <v>408110</v>
      </c>
      <c r="J482" s="127">
        <v>389360</v>
      </c>
      <c r="K482" s="127">
        <v>370610</v>
      </c>
      <c r="L482" s="127">
        <v>351860</v>
      </c>
      <c r="M482" s="127">
        <v>333110</v>
      </c>
      <c r="N482" s="128">
        <v>314360</v>
      </c>
    </row>
    <row r="483" spans="2:14" ht="20.100000000000001" customHeight="1">
      <c r="B483" s="125">
        <v>6540</v>
      </c>
      <c r="C483" s="126">
        <v>6560</v>
      </c>
      <c r="D483" s="127">
        <v>628380</v>
      </c>
      <c r="E483" s="127">
        <v>580520</v>
      </c>
      <c r="F483" s="127">
        <v>467000</v>
      </c>
      <c r="G483" s="127">
        <v>448250</v>
      </c>
      <c r="H483" s="127">
        <v>429500</v>
      </c>
      <c r="I483" s="127">
        <v>410750</v>
      </c>
      <c r="J483" s="127">
        <v>392000</v>
      </c>
      <c r="K483" s="127">
        <v>373250</v>
      </c>
      <c r="L483" s="127">
        <v>354500</v>
      </c>
      <c r="M483" s="127">
        <v>335750</v>
      </c>
      <c r="N483" s="128">
        <v>317000</v>
      </c>
    </row>
    <row r="484" spans="2:14" ht="20.100000000000001" customHeight="1">
      <c r="B484" s="125">
        <v>6560</v>
      </c>
      <c r="C484" s="126">
        <v>6580</v>
      </c>
      <c r="D484" s="127">
        <v>632910</v>
      </c>
      <c r="E484" s="127">
        <v>585030</v>
      </c>
      <c r="F484" s="127">
        <v>469640</v>
      </c>
      <c r="G484" s="127">
        <v>450890</v>
      </c>
      <c r="H484" s="127">
        <v>432140</v>
      </c>
      <c r="I484" s="127">
        <v>413390</v>
      </c>
      <c r="J484" s="127">
        <v>394640</v>
      </c>
      <c r="K484" s="127">
        <v>375890</v>
      </c>
      <c r="L484" s="127">
        <v>357140</v>
      </c>
      <c r="M484" s="127">
        <v>338390</v>
      </c>
      <c r="N484" s="128">
        <v>319640</v>
      </c>
    </row>
    <row r="485" spans="2:14" ht="20.100000000000001" customHeight="1">
      <c r="B485" s="125">
        <v>6580</v>
      </c>
      <c r="C485" s="126">
        <v>6600</v>
      </c>
      <c r="D485" s="127">
        <v>637450</v>
      </c>
      <c r="E485" s="127">
        <v>589540</v>
      </c>
      <c r="F485" s="127">
        <v>472280</v>
      </c>
      <c r="G485" s="127">
        <v>453530</v>
      </c>
      <c r="H485" s="127">
        <v>434780</v>
      </c>
      <c r="I485" s="127">
        <v>416030</v>
      </c>
      <c r="J485" s="127">
        <v>397280</v>
      </c>
      <c r="K485" s="127">
        <v>378530</v>
      </c>
      <c r="L485" s="127">
        <v>359780</v>
      </c>
      <c r="M485" s="127">
        <v>341030</v>
      </c>
      <c r="N485" s="128">
        <v>322280</v>
      </c>
    </row>
    <row r="486" spans="2:14" ht="20.100000000000001" customHeight="1">
      <c r="B486" s="125">
        <v>6600</v>
      </c>
      <c r="C486" s="126">
        <v>6620</v>
      </c>
      <c r="D486" s="127">
        <v>641980</v>
      </c>
      <c r="E486" s="127">
        <v>594050</v>
      </c>
      <c r="F486" s="127">
        <v>474920</v>
      </c>
      <c r="G486" s="127">
        <v>456170</v>
      </c>
      <c r="H486" s="127">
        <v>437420</v>
      </c>
      <c r="I486" s="127">
        <v>418670</v>
      </c>
      <c r="J486" s="127">
        <v>399920</v>
      </c>
      <c r="K486" s="127">
        <v>381170</v>
      </c>
      <c r="L486" s="127">
        <v>362420</v>
      </c>
      <c r="M486" s="127">
        <v>343670</v>
      </c>
      <c r="N486" s="128">
        <v>324920</v>
      </c>
    </row>
    <row r="487" spans="2:14" ht="20.100000000000001" customHeight="1">
      <c r="B487" s="125">
        <v>6620</v>
      </c>
      <c r="C487" s="126">
        <v>6640</v>
      </c>
      <c r="D487" s="127">
        <v>646520</v>
      </c>
      <c r="E487" s="127">
        <v>598560</v>
      </c>
      <c r="F487" s="127">
        <v>477560</v>
      </c>
      <c r="G487" s="127">
        <v>458810</v>
      </c>
      <c r="H487" s="127">
        <v>440060</v>
      </c>
      <c r="I487" s="127">
        <v>421310</v>
      </c>
      <c r="J487" s="127">
        <v>402560</v>
      </c>
      <c r="K487" s="127">
        <v>383810</v>
      </c>
      <c r="L487" s="127">
        <v>365060</v>
      </c>
      <c r="M487" s="127">
        <v>346310</v>
      </c>
      <c r="N487" s="128">
        <v>327560</v>
      </c>
    </row>
    <row r="488" spans="2:14" ht="20.100000000000001" customHeight="1">
      <c r="B488" s="125">
        <v>6640</v>
      </c>
      <c r="C488" s="126">
        <v>6660</v>
      </c>
      <c r="D488" s="127">
        <v>651060</v>
      </c>
      <c r="E488" s="127">
        <v>603080</v>
      </c>
      <c r="F488" s="127">
        <v>481320</v>
      </c>
      <c r="G488" s="127">
        <v>461450</v>
      </c>
      <c r="H488" s="127">
        <v>442700</v>
      </c>
      <c r="I488" s="127">
        <v>423950</v>
      </c>
      <c r="J488" s="127">
        <v>405200</v>
      </c>
      <c r="K488" s="127">
        <v>386450</v>
      </c>
      <c r="L488" s="127">
        <v>367700</v>
      </c>
      <c r="M488" s="127">
        <v>348950</v>
      </c>
      <c r="N488" s="128">
        <v>330200</v>
      </c>
    </row>
    <row r="489" spans="2:14" ht="20.100000000000001" customHeight="1">
      <c r="B489" s="125">
        <v>6660</v>
      </c>
      <c r="C489" s="126">
        <v>6680</v>
      </c>
      <c r="D489" s="127">
        <v>655590</v>
      </c>
      <c r="E489" s="127">
        <v>607590</v>
      </c>
      <c r="F489" s="127">
        <v>485540</v>
      </c>
      <c r="G489" s="127">
        <v>464090</v>
      </c>
      <c r="H489" s="127">
        <v>445340</v>
      </c>
      <c r="I489" s="127">
        <v>426590</v>
      </c>
      <c r="J489" s="127">
        <v>407840</v>
      </c>
      <c r="K489" s="127">
        <v>389090</v>
      </c>
      <c r="L489" s="127">
        <v>370340</v>
      </c>
      <c r="M489" s="127">
        <v>351590</v>
      </c>
      <c r="N489" s="128">
        <v>332840</v>
      </c>
    </row>
    <row r="490" spans="2:14" ht="20.100000000000001" customHeight="1">
      <c r="B490" s="125">
        <v>6680</v>
      </c>
      <c r="C490" s="126">
        <v>6700</v>
      </c>
      <c r="D490" s="127">
        <v>660130</v>
      </c>
      <c r="E490" s="127">
        <v>612100</v>
      </c>
      <c r="F490" s="127">
        <v>489760</v>
      </c>
      <c r="G490" s="127">
        <v>466730</v>
      </c>
      <c r="H490" s="127">
        <v>447980</v>
      </c>
      <c r="I490" s="127">
        <v>429230</v>
      </c>
      <c r="J490" s="127">
        <v>410480</v>
      </c>
      <c r="K490" s="127">
        <v>391730</v>
      </c>
      <c r="L490" s="127">
        <v>372980</v>
      </c>
      <c r="M490" s="127">
        <v>354230</v>
      </c>
      <c r="N490" s="128">
        <v>335480</v>
      </c>
    </row>
    <row r="491" spans="2:14" ht="20.100000000000001" customHeight="1">
      <c r="B491" s="125">
        <v>6700</v>
      </c>
      <c r="C491" s="126">
        <v>6720</v>
      </c>
      <c r="D491" s="127">
        <v>664660</v>
      </c>
      <c r="E491" s="127">
        <v>616610</v>
      </c>
      <c r="F491" s="127">
        <v>493990</v>
      </c>
      <c r="G491" s="127">
        <v>469370</v>
      </c>
      <c r="H491" s="127">
        <v>450620</v>
      </c>
      <c r="I491" s="127">
        <v>431870</v>
      </c>
      <c r="J491" s="127">
        <v>413120</v>
      </c>
      <c r="K491" s="127">
        <v>394370</v>
      </c>
      <c r="L491" s="127">
        <v>375620</v>
      </c>
      <c r="M491" s="127">
        <v>356870</v>
      </c>
      <c r="N491" s="128">
        <v>338120</v>
      </c>
    </row>
    <row r="492" spans="2:14" ht="20.100000000000001" customHeight="1">
      <c r="B492" s="125">
        <v>6720</v>
      </c>
      <c r="C492" s="126">
        <v>6740</v>
      </c>
      <c r="D492" s="127">
        <v>669200</v>
      </c>
      <c r="E492" s="127">
        <v>621120</v>
      </c>
      <c r="F492" s="127">
        <v>498210</v>
      </c>
      <c r="G492" s="127">
        <v>472010</v>
      </c>
      <c r="H492" s="127">
        <v>453260</v>
      </c>
      <c r="I492" s="127">
        <v>434510</v>
      </c>
      <c r="J492" s="127">
        <v>415760</v>
      </c>
      <c r="K492" s="127">
        <v>397010</v>
      </c>
      <c r="L492" s="127">
        <v>378260</v>
      </c>
      <c r="M492" s="127">
        <v>359510</v>
      </c>
      <c r="N492" s="128">
        <v>340760</v>
      </c>
    </row>
    <row r="493" spans="2:14" ht="20.100000000000001" customHeight="1">
      <c r="B493" s="125">
        <v>6740</v>
      </c>
      <c r="C493" s="126">
        <v>6760</v>
      </c>
      <c r="D493" s="127">
        <v>673740</v>
      </c>
      <c r="E493" s="127">
        <v>625640</v>
      </c>
      <c r="F493" s="127">
        <v>502440</v>
      </c>
      <c r="G493" s="127">
        <v>474650</v>
      </c>
      <c r="H493" s="127">
        <v>455900</v>
      </c>
      <c r="I493" s="127">
        <v>437150</v>
      </c>
      <c r="J493" s="127">
        <v>418400</v>
      </c>
      <c r="K493" s="127">
        <v>399650</v>
      </c>
      <c r="L493" s="127">
        <v>380900</v>
      </c>
      <c r="M493" s="127">
        <v>362150</v>
      </c>
      <c r="N493" s="128">
        <v>343400</v>
      </c>
    </row>
    <row r="494" spans="2:14" ht="20.100000000000001" customHeight="1">
      <c r="B494" s="125">
        <v>6760</v>
      </c>
      <c r="C494" s="126">
        <v>6780</v>
      </c>
      <c r="D494" s="127">
        <v>678270</v>
      </c>
      <c r="E494" s="127">
        <v>630150</v>
      </c>
      <c r="F494" s="127">
        <v>506660</v>
      </c>
      <c r="G494" s="127">
        <v>477290</v>
      </c>
      <c r="H494" s="127">
        <v>458540</v>
      </c>
      <c r="I494" s="127">
        <v>439790</v>
      </c>
      <c r="J494" s="127">
        <v>421040</v>
      </c>
      <c r="K494" s="127">
        <v>402290</v>
      </c>
      <c r="L494" s="127">
        <v>383540</v>
      </c>
      <c r="M494" s="127">
        <v>364790</v>
      </c>
      <c r="N494" s="128">
        <v>346040</v>
      </c>
    </row>
    <row r="495" spans="2:14" ht="20.100000000000001" customHeight="1">
      <c r="B495" s="125">
        <v>6780</v>
      </c>
      <c r="C495" s="126">
        <v>6800</v>
      </c>
      <c r="D495" s="127">
        <v>682810</v>
      </c>
      <c r="E495" s="127">
        <v>634660</v>
      </c>
      <c r="F495" s="127">
        <v>510880</v>
      </c>
      <c r="G495" s="127">
        <v>480880</v>
      </c>
      <c r="H495" s="127">
        <v>461180</v>
      </c>
      <c r="I495" s="127">
        <v>442430</v>
      </c>
      <c r="J495" s="127">
        <v>423680</v>
      </c>
      <c r="K495" s="127">
        <v>404930</v>
      </c>
      <c r="L495" s="127">
        <v>386180</v>
      </c>
      <c r="M495" s="127">
        <v>367430</v>
      </c>
      <c r="N495" s="128">
        <v>348680</v>
      </c>
    </row>
    <row r="496" spans="2:14" ht="20.100000000000001" customHeight="1">
      <c r="B496" s="125">
        <v>6800</v>
      </c>
      <c r="C496" s="126">
        <v>6820</v>
      </c>
      <c r="D496" s="127">
        <v>687340</v>
      </c>
      <c r="E496" s="127">
        <v>639170</v>
      </c>
      <c r="F496" s="127">
        <v>515110</v>
      </c>
      <c r="G496" s="127">
        <v>485110</v>
      </c>
      <c r="H496" s="127">
        <v>463820</v>
      </c>
      <c r="I496" s="127">
        <v>445070</v>
      </c>
      <c r="J496" s="127">
        <v>426320</v>
      </c>
      <c r="K496" s="127">
        <v>407570</v>
      </c>
      <c r="L496" s="127">
        <v>388820</v>
      </c>
      <c r="M496" s="127">
        <v>370070</v>
      </c>
      <c r="N496" s="128">
        <v>351320</v>
      </c>
    </row>
    <row r="497" spans="2:14" ht="20.100000000000001" customHeight="1">
      <c r="B497" s="125">
        <v>6820</v>
      </c>
      <c r="C497" s="126">
        <v>6840</v>
      </c>
      <c r="D497" s="127">
        <v>691880</v>
      </c>
      <c r="E497" s="127">
        <v>643680</v>
      </c>
      <c r="F497" s="127">
        <v>519330</v>
      </c>
      <c r="G497" s="127">
        <v>489330</v>
      </c>
      <c r="H497" s="127">
        <v>466460</v>
      </c>
      <c r="I497" s="127">
        <v>447710</v>
      </c>
      <c r="J497" s="127">
        <v>428960</v>
      </c>
      <c r="K497" s="127">
        <v>410210</v>
      </c>
      <c r="L497" s="127">
        <v>391460</v>
      </c>
      <c r="M497" s="127">
        <v>372710</v>
      </c>
      <c r="N497" s="128">
        <v>353960</v>
      </c>
    </row>
    <row r="498" spans="2:14" ht="20.100000000000001" customHeight="1">
      <c r="B498" s="125">
        <v>6840</v>
      </c>
      <c r="C498" s="126">
        <v>6860</v>
      </c>
      <c r="D498" s="127">
        <v>696420</v>
      </c>
      <c r="E498" s="127">
        <v>648200</v>
      </c>
      <c r="F498" s="127">
        <v>523560</v>
      </c>
      <c r="G498" s="127">
        <v>493560</v>
      </c>
      <c r="H498" s="127">
        <v>469100</v>
      </c>
      <c r="I498" s="127">
        <v>450350</v>
      </c>
      <c r="J498" s="127">
        <v>431600</v>
      </c>
      <c r="K498" s="127">
        <v>412850</v>
      </c>
      <c r="L498" s="127">
        <v>394100</v>
      </c>
      <c r="M498" s="127">
        <v>375350</v>
      </c>
      <c r="N498" s="128">
        <v>356600</v>
      </c>
    </row>
    <row r="499" spans="2:14" ht="20.100000000000001" customHeight="1">
      <c r="B499" s="125">
        <v>6860</v>
      </c>
      <c r="C499" s="126">
        <v>6880</v>
      </c>
      <c r="D499" s="127">
        <v>700950</v>
      </c>
      <c r="E499" s="127">
        <v>652710</v>
      </c>
      <c r="F499" s="127">
        <v>527780</v>
      </c>
      <c r="G499" s="127">
        <v>497780</v>
      </c>
      <c r="H499" s="127">
        <v>471740</v>
      </c>
      <c r="I499" s="127">
        <v>452990</v>
      </c>
      <c r="J499" s="127">
        <v>434240</v>
      </c>
      <c r="K499" s="127">
        <v>415490</v>
      </c>
      <c r="L499" s="127">
        <v>396740</v>
      </c>
      <c r="M499" s="127">
        <v>377990</v>
      </c>
      <c r="N499" s="128">
        <v>359240</v>
      </c>
    </row>
    <row r="500" spans="2:14" ht="20.100000000000001" customHeight="1">
      <c r="B500" s="125">
        <v>6880</v>
      </c>
      <c r="C500" s="126">
        <v>6900</v>
      </c>
      <c r="D500" s="127">
        <v>705490</v>
      </c>
      <c r="E500" s="127">
        <v>657220</v>
      </c>
      <c r="F500" s="127">
        <v>532000</v>
      </c>
      <c r="G500" s="127">
        <v>502000</v>
      </c>
      <c r="H500" s="127">
        <v>474380</v>
      </c>
      <c r="I500" s="127">
        <v>455630</v>
      </c>
      <c r="J500" s="127">
        <v>436880</v>
      </c>
      <c r="K500" s="127">
        <v>418130</v>
      </c>
      <c r="L500" s="127">
        <v>399380</v>
      </c>
      <c r="M500" s="127">
        <v>380630</v>
      </c>
      <c r="N500" s="128">
        <v>361880</v>
      </c>
    </row>
    <row r="501" spans="2:14" ht="20.100000000000001" customHeight="1">
      <c r="B501" s="125">
        <v>6900</v>
      </c>
      <c r="C501" s="126">
        <v>6920</v>
      </c>
      <c r="D501" s="127">
        <v>710020</v>
      </c>
      <c r="E501" s="127">
        <v>661730</v>
      </c>
      <c r="F501" s="127">
        <v>536230</v>
      </c>
      <c r="G501" s="127">
        <v>506230</v>
      </c>
      <c r="H501" s="127">
        <v>477020</v>
      </c>
      <c r="I501" s="127">
        <v>458270</v>
      </c>
      <c r="J501" s="127">
        <v>439520</v>
      </c>
      <c r="K501" s="127">
        <v>420770</v>
      </c>
      <c r="L501" s="127">
        <v>402020</v>
      </c>
      <c r="M501" s="127">
        <v>383270</v>
      </c>
      <c r="N501" s="128">
        <v>364520</v>
      </c>
    </row>
    <row r="502" spans="2:14" ht="20.100000000000001" customHeight="1">
      <c r="B502" s="125">
        <v>6920</v>
      </c>
      <c r="C502" s="126">
        <v>6940</v>
      </c>
      <c r="D502" s="127">
        <v>714560</v>
      </c>
      <c r="E502" s="127">
        <v>666240</v>
      </c>
      <c r="F502" s="127">
        <v>540450</v>
      </c>
      <c r="G502" s="127">
        <v>510450</v>
      </c>
      <c r="H502" s="127">
        <v>480450</v>
      </c>
      <c r="I502" s="127">
        <v>460910</v>
      </c>
      <c r="J502" s="127">
        <v>442160</v>
      </c>
      <c r="K502" s="127">
        <v>423410</v>
      </c>
      <c r="L502" s="127">
        <v>404660</v>
      </c>
      <c r="M502" s="127">
        <v>385910</v>
      </c>
      <c r="N502" s="128">
        <v>367160</v>
      </c>
    </row>
    <row r="503" spans="2:14" ht="20.100000000000001" customHeight="1">
      <c r="B503" s="125">
        <v>6940</v>
      </c>
      <c r="C503" s="126">
        <v>6960</v>
      </c>
      <c r="D503" s="127">
        <v>719100</v>
      </c>
      <c r="E503" s="127">
        <v>670760</v>
      </c>
      <c r="F503" s="127">
        <v>544680</v>
      </c>
      <c r="G503" s="127">
        <v>514680</v>
      </c>
      <c r="H503" s="127">
        <v>484680</v>
      </c>
      <c r="I503" s="127">
        <v>463550</v>
      </c>
      <c r="J503" s="127">
        <v>444800</v>
      </c>
      <c r="K503" s="127">
        <v>426050</v>
      </c>
      <c r="L503" s="127">
        <v>407300</v>
      </c>
      <c r="M503" s="127">
        <v>388550</v>
      </c>
      <c r="N503" s="128">
        <v>369800</v>
      </c>
    </row>
    <row r="504" spans="2:14" ht="20.100000000000001" customHeight="1">
      <c r="B504" s="125">
        <v>6960</v>
      </c>
      <c r="C504" s="126">
        <v>6980</v>
      </c>
      <c r="D504" s="127">
        <v>723630</v>
      </c>
      <c r="E504" s="127">
        <v>675270</v>
      </c>
      <c r="F504" s="127">
        <v>548900</v>
      </c>
      <c r="G504" s="127">
        <v>518900</v>
      </c>
      <c r="H504" s="127">
        <v>488900</v>
      </c>
      <c r="I504" s="127">
        <v>466190</v>
      </c>
      <c r="J504" s="127">
        <v>447440</v>
      </c>
      <c r="K504" s="127">
        <v>428690</v>
      </c>
      <c r="L504" s="127">
        <v>409940</v>
      </c>
      <c r="M504" s="127">
        <v>391190</v>
      </c>
      <c r="N504" s="128">
        <v>372440</v>
      </c>
    </row>
    <row r="505" spans="2:14" ht="20.100000000000001" customHeight="1">
      <c r="B505" s="125">
        <v>6980</v>
      </c>
      <c r="C505" s="126">
        <v>7000</v>
      </c>
      <c r="D505" s="127">
        <v>728170</v>
      </c>
      <c r="E505" s="127">
        <v>679780</v>
      </c>
      <c r="F505" s="127">
        <v>553120</v>
      </c>
      <c r="G505" s="127">
        <v>523120</v>
      </c>
      <c r="H505" s="127">
        <v>493120</v>
      </c>
      <c r="I505" s="127">
        <v>468830</v>
      </c>
      <c r="J505" s="127">
        <v>450080</v>
      </c>
      <c r="K505" s="127">
        <v>431330</v>
      </c>
      <c r="L505" s="127">
        <v>412580</v>
      </c>
      <c r="M505" s="127">
        <v>393830</v>
      </c>
      <c r="N505" s="128">
        <v>375080</v>
      </c>
    </row>
    <row r="506" spans="2:14" ht="20.100000000000001" customHeight="1">
      <c r="B506" s="125">
        <v>7000</v>
      </c>
      <c r="C506" s="126">
        <v>7020</v>
      </c>
      <c r="D506" s="127">
        <v>732700</v>
      </c>
      <c r="E506" s="127">
        <v>684290</v>
      </c>
      <c r="F506" s="127">
        <v>557350</v>
      </c>
      <c r="G506" s="127">
        <v>527350</v>
      </c>
      <c r="H506" s="127">
        <v>497350</v>
      </c>
      <c r="I506" s="127">
        <v>471470</v>
      </c>
      <c r="J506" s="127">
        <v>452720</v>
      </c>
      <c r="K506" s="127">
        <v>433970</v>
      </c>
      <c r="L506" s="127">
        <v>415220</v>
      </c>
      <c r="M506" s="127">
        <v>396470</v>
      </c>
      <c r="N506" s="128">
        <v>377720</v>
      </c>
    </row>
    <row r="507" spans="2:14" ht="20.100000000000001" customHeight="1">
      <c r="B507" s="125">
        <v>7020</v>
      </c>
      <c r="C507" s="126">
        <v>7040</v>
      </c>
      <c r="D507" s="127">
        <v>737240</v>
      </c>
      <c r="E507" s="127">
        <v>688800</v>
      </c>
      <c r="F507" s="127">
        <v>561570</v>
      </c>
      <c r="G507" s="127">
        <v>531570</v>
      </c>
      <c r="H507" s="127">
        <v>501570</v>
      </c>
      <c r="I507" s="127">
        <v>474110</v>
      </c>
      <c r="J507" s="127">
        <v>455360</v>
      </c>
      <c r="K507" s="127">
        <v>436610</v>
      </c>
      <c r="L507" s="127">
        <v>417860</v>
      </c>
      <c r="M507" s="127">
        <v>399110</v>
      </c>
      <c r="N507" s="128">
        <v>380360</v>
      </c>
    </row>
    <row r="508" spans="2:14" ht="20.100000000000001" customHeight="1">
      <c r="B508" s="125">
        <v>7040</v>
      </c>
      <c r="C508" s="126">
        <v>7060</v>
      </c>
      <c r="D508" s="127">
        <v>741780</v>
      </c>
      <c r="E508" s="127">
        <v>693320</v>
      </c>
      <c r="F508" s="127">
        <v>565800</v>
      </c>
      <c r="G508" s="127">
        <v>535800</v>
      </c>
      <c r="H508" s="127">
        <v>505800</v>
      </c>
      <c r="I508" s="127">
        <v>476750</v>
      </c>
      <c r="J508" s="127">
        <v>458000</v>
      </c>
      <c r="K508" s="127">
        <v>439250</v>
      </c>
      <c r="L508" s="127">
        <v>420500</v>
      </c>
      <c r="M508" s="127">
        <v>401750</v>
      </c>
      <c r="N508" s="128">
        <v>383000</v>
      </c>
    </row>
    <row r="509" spans="2:14" ht="20.100000000000001" customHeight="1">
      <c r="B509" s="125">
        <v>7060</v>
      </c>
      <c r="C509" s="126">
        <v>7080</v>
      </c>
      <c r="D509" s="127">
        <v>746310</v>
      </c>
      <c r="E509" s="127">
        <v>697830</v>
      </c>
      <c r="F509" s="127">
        <v>570020</v>
      </c>
      <c r="G509" s="127">
        <v>540020</v>
      </c>
      <c r="H509" s="127">
        <v>510020</v>
      </c>
      <c r="I509" s="127">
        <v>480020</v>
      </c>
      <c r="J509" s="127">
        <v>460640</v>
      </c>
      <c r="K509" s="127">
        <v>441890</v>
      </c>
      <c r="L509" s="127">
        <v>423140</v>
      </c>
      <c r="M509" s="127">
        <v>404390</v>
      </c>
      <c r="N509" s="128">
        <v>385640</v>
      </c>
    </row>
    <row r="510" spans="2:14" ht="20.100000000000001" customHeight="1">
      <c r="B510" s="125">
        <v>7080</v>
      </c>
      <c r="C510" s="126">
        <v>7100</v>
      </c>
      <c r="D510" s="127">
        <v>750850</v>
      </c>
      <c r="E510" s="127">
        <v>702340</v>
      </c>
      <c r="F510" s="127">
        <v>574240</v>
      </c>
      <c r="G510" s="127">
        <v>544240</v>
      </c>
      <c r="H510" s="127">
        <v>514240</v>
      </c>
      <c r="I510" s="127">
        <v>484240</v>
      </c>
      <c r="J510" s="127">
        <v>463280</v>
      </c>
      <c r="K510" s="127">
        <v>444530</v>
      </c>
      <c r="L510" s="127">
        <v>425780</v>
      </c>
      <c r="M510" s="127">
        <v>407030</v>
      </c>
      <c r="N510" s="128">
        <v>388280</v>
      </c>
    </row>
    <row r="511" spans="2:14" ht="20.100000000000001" customHeight="1">
      <c r="B511" s="125">
        <v>7100</v>
      </c>
      <c r="C511" s="126">
        <v>7120</v>
      </c>
      <c r="D511" s="127">
        <v>755380</v>
      </c>
      <c r="E511" s="127">
        <v>706850</v>
      </c>
      <c r="F511" s="127">
        <v>578470</v>
      </c>
      <c r="G511" s="127">
        <v>548470</v>
      </c>
      <c r="H511" s="127">
        <v>518470</v>
      </c>
      <c r="I511" s="127">
        <v>488470</v>
      </c>
      <c r="J511" s="127">
        <v>465920</v>
      </c>
      <c r="K511" s="127">
        <v>447170</v>
      </c>
      <c r="L511" s="127">
        <v>428420</v>
      </c>
      <c r="M511" s="127">
        <v>409670</v>
      </c>
      <c r="N511" s="128">
        <v>390920</v>
      </c>
    </row>
    <row r="512" spans="2:14" ht="20.100000000000001" customHeight="1">
      <c r="B512" s="125">
        <v>7120</v>
      </c>
      <c r="C512" s="126">
        <v>7140</v>
      </c>
      <c r="D512" s="127">
        <v>759920</v>
      </c>
      <c r="E512" s="127">
        <v>711360</v>
      </c>
      <c r="F512" s="127">
        <v>582690</v>
      </c>
      <c r="G512" s="127">
        <v>552690</v>
      </c>
      <c r="H512" s="127">
        <v>522690</v>
      </c>
      <c r="I512" s="127">
        <v>492690</v>
      </c>
      <c r="J512" s="127">
        <v>468560</v>
      </c>
      <c r="K512" s="127">
        <v>449810</v>
      </c>
      <c r="L512" s="127">
        <v>431060</v>
      </c>
      <c r="M512" s="127">
        <v>412310</v>
      </c>
      <c r="N512" s="128">
        <v>393560</v>
      </c>
    </row>
    <row r="513" spans="2:14" ht="20.100000000000001" customHeight="1">
      <c r="B513" s="125">
        <v>7140</v>
      </c>
      <c r="C513" s="126">
        <v>7160</v>
      </c>
      <c r="D513" s="127">
        <v>764460</v>
      </c>
      <c r="E513" s="127">
        <v>715880</v>
      </c>
      <c r="F513" s="127">
        <v>586920</v>
      </c>
      <c r="G513" s="127">
        <v>556920</v>
      </c>
      <c r="H513" s="127">
        <v>526920</v>
      </c>
      <c r="I513" s="127">
        <v>496920</v>
      </c>
      <c r="J513" s="127">
        <v>471200</v>
      </c>
      <c r="K513" s="127">
        <v>452450</v>
      </c>
      <c r="L513" s="127">
        <v>433700</v>
      </c>
      <c r="M513" s="127">
        <v>414950</v>
      </c>
      <c r="N513" s="128">
        <v>396200</v>
      </c>
    </row>
    <row r="514" spans="2:14" ht="20.100000000000001" customHeight="1">
      <c r="B514" s="125">
        <v>7160</v>
      </c>
      <c r="C514" s="126">
        <v>7180</v>
      </c>
      <c r="D514" s="127">
        <v>768990</v>
      </c>
      <c r="E514" s="127">
        <v>720390</v>
      </c>
      <c r="F514" s="127">
        <v>591140</v>
      </c>
      <c r="G514" s="127">
        <v>561140</v>
      </c>
      <c r="H514" s="127">
        <v>531140</v>
      </c>
      <c r="I514" s="127">
        <v>501140</v>
      </c>
      <c r="J514" s="127">
        <v>473840</v>
      </c>
      <c r="K514" s="127">
        <v>455090</v>
      </c>
      <c r="L514" s="127">
        <v>436340</v>
      </c>
      <c r="M514" s="127">
        <v>417590</v>
      </c>
      <c r="N514" s="128">
        <v>398840</v>
      </c>
    </row>
    <row r="515" spans="2:14" ht="20.100000000000001" customHeight="1">
      <c r="B515" s="125">
        <v>7180</v>
      </c>
      <c r="C515" s="126">
        <v>7200</v>
      </c>
      <c r="D515" s="127">
        <v>773530</v>
      </c>
      <c r="E515" s="127">
        <v>724900</v>
      </c>
      <c r="F515" s="127">
        <v>595360</v>
      </c>
      <c r="G515" s="127">
        <v>565360</v>
      </c>
      <c r="H515" s="127">
        <v>535360</v>
      </c>
      <c r="I515" s="127">
        <v>505360</v>
      </c>
      <c r="J515" s="127">
        <v>476480</v>
      </c>
      <c r="K515" s="127">
        <v>457730</v>
      </c>
      <c r="L515" s="127">
        <v>438980</v>
      </c>
      <c r="M515" s="127">
        <v>420230</v>
      </c>
      <c r="N515" s="128">
        <v>401480</v>
      </c>
    </row>
    <row r="516" spans="2:14" ht="20.100000000000001" customHeight="1">
      <c r="B516" s="125">
        <v>7200</v>
      </c>
      <c r="C516" s="126">
        <v>7220</v>
      </c>
      <c r="D516" s="127">
        <v>778060</v>
      </c>
      <c r="E516" s="127">
        <v>729410</v>
      </c>
      <c r="F516" s="127">
        <v>599590</v>
      </c>
      <c r="G516" s="127">
        <v>569590</v>
      </c>
      <c r="H516" s="127">
        <v>539590</v>
      </c>
      <c r="I516" s="127">
        <v>509590</v>
      </c>
      <c r="J516" s="127">
        <v>479590</v>
      </c>
      <c r="K516" s="127">
        <v>460370</v>
      </c>
      <c r="L516" s="127">
        <v>441620</v>
      </c>
      <c r="M516" s="127">
        <v>422870</v>
      </c>
      <c r="N516" s="128">
        <v>404120</v>
      </c>
    </row>
    <row r="517" spans="2:14" ht="20.100000000000001" customHeight="1">
      <c r="B517" s="125">
        <v>7220</v>
      </c>
      <c r="C517" s="126">
        <v>7240</v>
      </c>
      <c r="D517" s="127">
        <v>782600</v>
      </c>
      <c r="E517" s="127">
        <v>733920</v>
      </c>
      <c r="F517" s="127">
        <v>603810</v>
      </c>
      <c r="G517" s="127">
        <v>573810</v>
      </c>
      <c r="H517" s="127">
        <v>543810</v>
      </c>
      <c r="I517" s="127">
        <v>513810</v>
      </c>
      <c r="J517" s="127">
        <v>483810</v>
      </c>
      <c r="K517" s="127">
        <v>463010</v>
      </c>
      <c r="L517" s="127">
        <v>444260</v>
      </c>
      <c r="M517" s="127">
        <v>425510</v>
      </c>
      <c r="N517" s="128">
        <v>406760</v>
      </c>
    </row>
    <row r="518" spans="2:14" ht="20.100000000000001" customHeight="1">
      <c r="B518" s="125">
        <v>7240</v>
      </c>
      <c r="C518" s="126">
        <v>7260</v>
      </c>
      <c r="D518" s="127">
        <v>787140</v>
      </c>
      <c r="E518" s="127">
        <v>738440</v>
      </c>
      <c r="F518" s="127">
        <v>608040</v>
      </c>
      <c r="G518" s="127">
        <v>578040</v>
      </c>
      <c r="H518" s="127">
        <v>548040</v>
      </c>
      <c r="I518" s="127">
        <v>518040</v>
      </c>
      <c r="J518" s="127">
        <v>488040</v>
      </c>
      <c r="K518" s="127">
        <v>465650</v>
      </c>
      <c r="L518" s="127">
        <v>446900</v>
      </c>
      <c r="M518" s="127">
        <v>428150</v>
      </c>
      <c r="N518" s="128">
        <v>409400</v>
      </c>
    </row>
    <row r="519" spans="2:14" ht="20.100000000000001" customHeight="1">
      <c r="B519" s="125">
        <v>7260</v>
      </c>
      <c r="C519" s="126">
        <v>7280</v>
      </c>
      <c r="D519" s="127">
        <v>791670</v>
      </c>
      <c r="E519" s="127">
        <v>742950</v>
      </c>
      <c r="F519" s="127">
        <v>612260</v>
      </c>
      <c r="G519" s="127">
        <v>582260</v>
      </c>
      <c r="H519" s="127">
        <v>552260</v>
      </c>
      <c r="I519" s="127">
        <v>522260</v>
      </c>
      <c r="J519" s="127">
        <v>492260</v>
      </c>
      <c r="K519" s="127">
        <v>468290</v>
      </c>
      <c r="L519" s="127">
        <v>449540</v>
      </c>
      <c r="M519" s="127">
        <v>430790</v>
      </c>
      <c r="N519" s="128">
        <v>412040</v>
      </c>
    </row>
    <row r="520" spans="2:14" ht="20.100000000000001" customHeight="1">
      <c r="B520" s="125">
        <v>7280</v>
      </c>
      <c r="C520" s="126">
        <v>7300</v>
      </c>
      <c r="D520" s="127">
        <v>796210</v>
      </c>
      <c r="E520" s="127">
        <v>747460</v>
      </c>
      <c r="F520" s="127">
        <v>616480</v>
      </c>
      <c r="G520" s="127">
        <v>586480</v>
      </c>
      <c r="H520" s="127">
        <v>556480</v>
      </c>
      <c r="I520" s="127">
        <v>526480</v>
      </c>
      <c r="J520" s="127">
        <v>496480</v>
      </c>
      <c r="K520" s="127">
        <v>470930</v>
      </c>
      <c r="L520" s="127">
        <v>452180</v>
      </c>
      <c r="M520" s="127">
        <v>433430</v>
      </c>
      <c r="N520" s="128">
        <v>414680</v>
      </c>
    </row>
    <row r="521" spans="2:14" ht="20.100000000000001" customHeight="1">
      <c r="B521" s="125">
        <v>7300</v>
      </c>
      <c r="C521" s="126">
        <v>7320</v>
      </c>
      <c r="D521" s="127">
        <v>800740</v>
      </c>
      <c r="E521" s="127">
        <v>751970</v>
      </c>
      <c r="F521" s="127">
        <v>620710</v>
      </c>
      <c r="G521" s="127">
        <v>590710</v>
      </c>
      <c r="H521" s="127">
        <v>560710</v>
      </c>
      <c r="I521" s="127">
        <v>530710</v>
      </c>
      <c r="J521" s="127">
        <v>500710</v>
      </c>
      <c r="K521" s="127">
        <v>473570</v>
      </c>
      <c r="L521" s="127">
        <v>454820</v>
      </c>
      <c r="M521" s="127">
        <v>436070</v>
      </c>
      <c r="N521" s="128">
        <v>417320</v>
      </c>
    </row>
    <row r="522" spans="2:14" ht="20.100000000000001" customHeight="1">
      <c r="B522" s="125">
        <v>7320</v>
      </c>
      <c r="C522" s="126">
        <v>7340</v>
      </c>
      <c r="D522" s="127">
        <v>805280</v>
      </c>
      <c r="E522" s="127">
        <v>756480</v>
      </c>
      <c r="F522" s="127">
        <v>624930</v>
      </c>
      <c r="G522" s="127">
        <v>594930</v>
      </c>
      <c r="H522" s="127">
        <v>564930</v>
      </c>
      <c r="I522" s="127">
        <v>534930</v>
      </c>
      <c r="J522" s="127">
        <v>504930</v>
      </c>
      <c r="K522" s="127">
        <v>476210</v>
      </c>
      <c r="L522" s="127">
        <v>457460</v>
      </c>
      <c r="M522" s="127">
        <v>438710</v>
      </c>
      <c r="N522" s="128">
        <v>419960</v>
      </c>
    </row>
    <row r="523" spans="2:14" ht="20.100000000000001" customHeight="1">
      <c r="B523" s="125">
        <v>7340</v>
      </c>
      <c r="C523" s="126">
        <v>7360</v>
      </c>
      <c r="D523" s="127">
        <v>809820</v>
      </c>
      <c r="E523" s="127">
        <v>761000</v>
      </c>
      <c r="F523" s="127">
        <v>629160</v>
      </c>
      <c r="G523" s="127">
        <v>599160</v>
      </c>
      <c r="H523" s="127">
        <v>569160</v>
      </c>
      <c r="I523" s="127">
        <v>539160</v>
      </c>
      <c r="J523" s="127">
        <v>509160</v>
      </c>
      <c r="K523" s="127">
        <v>479160</v>
      </c>
      <c r="L523" s="127">
        <v>460100</v>
      </c>
      <c r="M523" s="127">
        <v>441350</v>
      </c>
      <c r="N523" s="128">
        <v>422600</v>
      </c>
    </row>
    <row r="524" spans="2:14" ht="20.100000000000001" customHeight="1">
      <c r="B524" s="125">
        <v>7360</v>
      </c>
      <c r="C524" s="126">
        <v>7380</v>
      </c>
      <c r="D524" s="127">
        <v>814350</v>
      </c>
      <c r="E524" s="127">
        <v>765510</v>
      </c>
      <c r="F524" s="127">
        <v>633380</v>
      </c>
      <c r="G524" s="127">
        <v>603380</v>
      </c>
      <c r="H524" s="127">
        <v>573380</v>
      </c>
      <c r="I524" s="127">
        <v>543380</v>
      </c>
      <c r="J524" s="127">
        <v>513380</v>
      </c>
      <c r="K524" s="127">
        <v>483380</v>
      </c>
      <c r="L524" s="127">
        <v>462740</v>
      </c>
      <c r="M524" s="127">
        <v>443990</v>
      </c>
      <c r="N524" s="128">
        <v>425240</v>
      </c>
    </row>
    <row r="525" spans="2:14" ht="20.100000000000001" customHeight="1">
      <c r="B525" s="125">
        <v>7380</v>
      </c>
      <c r="C525" s="126">
        <v>7400</v>
      </c>
      <c r="D525" s="127">
        <v>818890</v>
      </c>
      <c r="E525" s="127">
        <v>770020</v>
      </c>
      <c r="F525" s="127">
        <v>637600</v>
      </c>
      <c r="G525" s="127">
        <v>607600</v>
      </c>
      <c r="H525" s="127">
        <v>577600</v>
      </c>
      <c r="I525" s="127">
        <v>547600</v>
      </c>
      <c r="J525" s="127">
        <v>517600</v>
      </c>
      <c r="K525" s="127">
        <v>487600</v>
      </c>
      <c r="L525" s="127">
        <v>465380</v>
      </c>
      <c r="M525" s="127">
        <v>446630</v>
      </c>
      <c r="N525" s="128">
        <v>427880</v>
      </c>
    </row>
    <row r="526" spans="2:14" ht="20.100000000000001" customHeight="1">
      <c r="B526" s="125">
        <v>7400</v>
      </c>
      <c r="C526" s="126">
        <v>7420</v>
      </c>
      <c r="D526" s="127">
        <v>823420</v>
      </c>
      <c r="E526" s="127">
        <v>774530</v>
      </c>
      <c r="F526" s="127">
        <v>641830</v>
      </c>
      <c r="G526" s="127">
        <v>611830</v>
      </c>
      <c r="H526" s="127">
        <v>581830</v>
      </c>
      <c r="I526" s="127">
        <v>551830</v>
      </c>
      <c r="J526" s="127">
        <v>521830</v>
      </c>
      <c r="K526" s="127">
        <v>491830</v>
      </c>
      <c r="L526" s="127">
        <v>468020</v>
      </c>
      <c r="M526" s="127">
        <v>449270</v>
      </c>
      <c r="N526" s="128">
        <v>430520</v>
      </c>
    </row>
    <row r="527" spans="2:14" ht="20.100000000000001" customHeight="1">
      <c r="B527" s="125">
        <v>7420</v>
      </c>
      <c r="C527" s="126">
        <v>7440</v>
      </c>
      <c r="D527" s="127">
        <v>827960</v>
      </c>
      <c r="E527" s="127">
        <v>779040</v>
      </c>
      <c r="F527" s="127">
        <v>646050</v>
      </c>
      <c r="G527" s="127">
        <v>616050</v>
      </c>
      <c r="H527" s="127">
        <v>586050</v>
      </c>
      <c r="I527" s="127">
        <v>556050</v>
      </c>
      <c r="J527" s="127">
        <v>526050</v>
      </c>
      <c r="K527" s="127">
        <v>496050</v>
      </c>
      <c r="L527" s="127">
        <v>470660</v>
      </c>
      <c r="M527" s="127">
        <v>451910</v>
      </c>
      <c r="N527" s="128">
        <v>433160</v>
      </c>
    </row>
    <row r="528" spans="2:14" ht="20.100000000000001" customHeight="1">
      <c r="B528" s="125">
        <v>7440</v>
      </c>
      <c r="C528" s="126">
        <v>7460</v>
      </c>
      <c r="D528" s="127">
        <v>832500</v>
      </c>
      <c r="E528" s="127">
        <v>783560</v>
      </c>
      <c r="F528" s="127">
        <v>650280</v>
      </c>
      <c r="G528" s="127">
        <v>620280</v>
      </c>
      <c r="H528" s="127">
        <v>590280</v>
      </c>
      <c r="I528" s="127">
        <v>560280</v>
      </c>
      <c r="J528" s="127">
        <v>530280</v>
      </c>
      <c r="K528" s="127">
        <v>500280</v>
      </c>
      <c r="L528" s="127">
        <v>473300</v>
      </c>
      <c r="M528" s="127">
        <v>454550</v>
      </c>
      <c r="N528" s="128">
        <v>435800</v>
      </c>
    </row>
    <row r="529" spans="2:14" ht="20.100000000000001" customHeight="1">
      <c r="B529" s="125">
        <v>7460</v>
      </c>
      <c r="C529" s="126">
        <v>7480</v>
      </c>
      <c r="D529" s="127">
        <v>837030</v>
      </c>
      <c r="E529" s="127">
        <v>788070</v>
      </c>
      <c r="F529" s="127">
        <v>654500</v>
      </c>
      <c r="G529" s="127">
        <v>624500</v>
      </c>
      <c r="H529" s="127">
        <v>594500</v>
      </c>
      <c r="I529" s="127">
        <v>564500</v>
      </c>
      <c r="J529" s="127">
        <v>534500</v>
      </c>
      <c r="K529" s="127">
        <v>504500</v>
      </c>
      <c r="L529" s="127">
        <v>475940</v>
      </c>
      <c r="M529" s="127">
        <v>457190</v>
      </c>
      <c r="N529" s="128">
        <v>438440</v>
      </c>
    </row>
    <row r="530" spans="2:14" ht="20.100000000000001" customHeight="1">
      <c r="B530" s="125">
        <v>7480</v>
      </c>
      <c r="C530" s="126">
        <v>7500</v>
      </c>
      <c r="D530" s="127">
        <v>841570</v>
      </c>
      <c r="E530" s="127">
        <v>792580</v>
      </c>
      <c r="F530" s="127">
        <v>658720</v>
      </c>
      <c r="G530" s="127">
        <v>628720</v>
      </c>
      <c r="H530" s="127">
        <v>598720</v>
      </c>
      <c r="I530" s="127">
        <v>568720</v>
      </c>
      <c r="J530" s="127">
        <v>538720</v>
      </c>
      <c r="K530" s="127">
        <v>508720</v>
      </c>
      <c r="L530" s="127">
        <v>478720</v>
      </c>
      <c r="M530" s="127">
        <v>459830</v>
      </c>
      <c r="N530" s="128">
        <v>441080</v>
      </c>
    </row>
    <row r="531" spans="2:14" ht="20.100000000000001" customHeight="1">
      <c r="B531" s="125">
        <v>7500</v>
      </c>
      <c r="C531" s="126">
        <v>7520</v>
      </c>
      <c r="D531" s="127">
        <v>846100</v>
      </c>
      <c r="E531" s="127">
        <v>797090</v>
      </c>
      <c r="F531" s="127">
        <v>662950</v>
      </c>
      <c r="G531" s="127">
        <v>632950</v>
      </c>
      <c r="H531" s="127">
        <v>602950</v>
      </c>
      <c r="I531" s="127">
        <v>572950</v>
      </c>
      <c r="J531" s="127">
        <v>542950</v>
      </c>
      <c r="K531" s="127">
        <v>512950</v>
      </c>
      <c r="L531" s="127">
        <v>482950</v>
      </c>
      <c r="M531" s="127">
        <v>462470</v>
      </c>
      <c r="N531" s="128">
        <v>443720</v>
      </c>
    </row>
    <row r="532" spans="2:14" ht="20.100000000000001" customHeight="1">
      <c r="B532" s="125">
        <v>7520</v>
      </c>
      <c r="C532" s="126">
        <v>7540</v>
      </c>
      <c r="D532" s="127">
        <v>850640</v>
      </c>
      <c r="E532" s="127">
        <v>801600</v>
      </c>
      <c r="F532" s="127">
        <v>667170</v>
      </c>
      <c r="G532" s="127">
        <v>637170</v>
      </c>
      <c r="H532" s="127">
        <v>607170</v>
      </c>
      <c r="I532" s="127">
        <v>577170</v>
      </c>
      <c r="J532" s="127">
        <v>547170</v>
      </c>
      <c r="K532" s="127">
        <v>517170</v>
      </c>
      <c r="L532" s="127">
        <v>487170</v>
      </c>
      <c r="M532" s="127">
        <v>465110</v>
      </c>
      <c r="N532" s="128">
        <v>446360</v>
      </c>
    </row>
    <row r="533" spans="2:14" ht="20.100000000000001" customHeight="1">
      <c r="B533" s="125">
        <v>7540</v>
      </c>
      <c r="C533" s="126">
        <v>7560</v>
      </c>
      <c r="D533" s="127">
        <v>855180</v>
      </c>
      <c r="E533" s="127">
        <v>806120</v>
      </c>
      <c r="F533" s="127">
        <v>671400</v>
      </c>
      <c r="G533" s="127">
        <v>641400</v>
      </c>
      <c r="H533" s="127">
        <v>611400</v>
      </c>
      <c r="I533" s="127">
        <v>581400</v>
      </c>
      <c r="J533" s="127">
        <v>551400</v>
      </c>
      <c r="K533" s="127">
        <v>521400</v>
      </c>
      <c r="L533" s="127">
        <v>491400</v>
      </c>
      <c r="M533" s="127">
        <v>467750</v>
      </c>
      <c r="N533" s="128">
        <v>449000</v>
      </c>
    </row>
    <row r="534" spans="2:14" ht="20.100000000000001" customHeight="1">
      <c r="B534" s="125">
        <v>7560</v>
      </c>
      <c r="C534" s="126">
        <v>7580</v>
      </c>
      <c r="D534" s="127">
        <v>859710</v>
      </c>
      <c r="E534" s="127">
        <v>810630</v>
      </c>
      <c r="F534" s="127">
        <v>675620</v>
      </c>
      <c r="G534" s="127">
        <v>645620</v>
      </c>
      <c r="H534" s="127">
        <v>615620</v>
      </c>
      <c r="I534" s="127">
        <v>585620</v>
      </c>
      <c r="J534" s="127">
        <v>555620</v>
      </c>
      <c r="K534" s="127">
        <v>525620</v>
      </c>
      <c r="L534" s="127">
        <v>495620</v>
      </c>
      <c r="M534" s="127">
        <v>470390</v>
      </c>
      <c r="N534" s="128">
        <v>451640</v>
      </c>
    </row>
    <row r="535" spans="2:14" ht="20.100000000000001" customHeight="1">
      <c r="B535" s="125">
        <v>7580</v>
      </c>
      <c r="C535" s="126">
        <v>7600</v>
      </c>
      <c r="D535" s="127">
        <v>864250</v>
      </c>
      <c r="E535" s="127">
        <v>815140</v>
      </c>
      <c r="F535" s="127">
        <v>679840</v>
      </c>
      <c r="G535" s="127">
        <v>649840</v>
      </c>
      <c r="H535" s="127">
        <v>619840</v>
      </c>
      <c r="I535" s="127">
        <v>589840</v>
      </c>
      <c r="J535" s="127">
        <v>559840</v>
      </c>
      <c r="K535" s="127">
        <v>529840</v>
      </c>
      <c r="L535" s="127">
        <v>499840</v>
      </c>
      <c r="M535" s="127">
        <v>473030</v>
      </c>
      <c r="N535" s="128">
        <v>454280</v>
      </c>
    </row>
    <row r="536" spans="2:14" ht="20.100000000000001" customHeight="1">
      <c r="B536" s="125">
        <v>7600</v>
      </c>
      <c r="C536" s="126">
        <v>7620</v>
      </c>
      <c r="D536" s="127">
        <v>868780</v>
      </c>
      <c r="E536" s="127">
        <v>819650</v>
      </c>
      <c r="F536" s="127">
        <v>684070</v>
      </c>
      <c r="G536" s="127">
        <v>654070</v>
      </c>
      <c r="H536" s="127">
        <v>624070</v>
      </c>
      <c r="I536" s="127">
        <v>594070</v>
      </c>
      <c r="J536" s="127">
        <v>564070</v>
      </c>
      <c r="K536" s="127">
        <v>534070</v>
      </c>
      <c r="L536" s="127">
        <v>504070</v>
      </c>
      <c r="M536" s="127">
        <v>475670</v>
      </c>
      <c r="N536" s="128">
        <v>456920</v>
      </c>
    </row>
    <row r="537" spans="2:14" ht="20.100000000000001" customHeight="1">
      <c r="B537" s="125">
        <v>7620</v>
      </c>
      <c r="C537" s="126">
        <v>7640</v>
      </c>
      <c r="D537" s="127">
        <v>873320</v>
      </c>
      <c r="E537" s="127">
        <v>824160</v>
      </c>
      <c r="F537" s="127">
        <v>688290</v>
      </c>
      <c r="G537" s="127">
        <v>658290</v>
      </c>
      <c r="H537" s="127">
        <v>628290</v>
      </c>
      <c r="I537" s="127">
        <v>598290</v>
      </c>
      <c r="J537" s="127">
        <v>568290</v>
      </c>
      <c r="K537" s="127">
        <v>538290</v>
      </c>
      <c r="L537" s="127">
        <v>508290</v>
      </c>
      <c r="M537" s="127">
        <v>478310</v>
      </c>
      <c r="N537" s="128">
        <v>459560</v>
      </c>
    </row>
    <row r="538" spans="2:14" ht="20.100000000000001" customHeight="1">
      <c r="B538" s="125">
        <v>7640</v>
      </c>
      <c r="C538" s="126">
        <v>7660</v>
      </c>
      <c r="D538" s="127">
        <v>877860</v>
      </c>
      <c r="E538" s="127">
        <v>828680</v>
      </c>
      <c r="F538" s="127">
        <v>692520</v>
      </c>
      <c r="G538" s="127">
        <v>662520</v>
      </c>
      <c r="H538" s="127">
        <v>632520</v>
      </c>
      <c r="I538" s="127">
        <v>602520</v>
      </c>
      <c r="J538" s="127">
        <v>572520</v>
      </c>
      <c r="K538" s="127">
        <v>542520</v>
      </c>
      <c r="L538" s="127">
        <v>512520</v>
      </c>
      <c r="M538" s="127">
        <v>482520</v>
      </c>
      <c r="N538" s="128">
        <v>462200</v>
      </c>
    </row>
    <row r="539" spans="2:14" ht="20.100000000000001" customHeight="1">
      <c r="B539" s="125">
        <v>7660</v>
      </c>
      <c r="C539" s="126">
        <v>7680</v>
      </c>
      <c r="D539" s="127">
        <v>882390</v>
      </c>
      <c r="E539" s="127">
        <v>833190</v>
      </c>
      <c r="F539" s="127">
        <v>696740</v>
      </c>
      <c r="G539" s="127">
        <v>666740</v>
      </c>
      <c r="H539" s="127">
        <v>636740</v>
      </c>
      <c r="I539" s="127">
        <v>606740</v>
      </c>
      <c r="J539" s="127">
        <v>576740</v>
      </c>
      <c r="K539" s="127">
        <v>546740</v>
      </c>
      <c r="L539" s="127">
        <v>516740</v>
      </c>
      <c r="M539" s="127">
        <v>486740</v>
      </c>
      <c r="N539" s="128">
        <v>464840</v>
      </c>
    </row>
    <row r="540" spans="2:14" ht="20.100000000000001" customHeight="1">
      <c r="B540" s="125">
        <v>7680</v>
      </c>
      <c r="C540" s="126">
        <v>7700</v>
      </c>
      <c r="D540" s="127">
        <v>886930</v>
      </c>
      <c r="E540" s="127">
        <v>837700</v>
      </c>
      <c r="F540" s="127">
        <v>700960</v>
      </c>
      <c r="G540" s="127">
        <v>670960</v>
      </c>
      <c r="H540" s="127">
        <v>640960</v>
      </c>
      <c r="I540" s="127">
        <v>610960</v>
      </c>
      <c r="J540" s="127">
        <v>580960</v>
      </c>
      <c r="K540" s="127">
        <v>550960</v>
      </c>
      <c r="L540" s="127">
        <v>520960</v>
      </c>
      <c r="M540" s="127">
        <v>490960</v>
      </c>
      <c r="N540" s="128">
        <v>467480</v>
      </c>
    </row>
    <row r="541" spans="2:14" ht="20.100000000000001" customHeight="1">
      <c r="B541" s="125">
        <v>7700</v>
      </c>
      <c r="C541" s="126">
        <v>7720</v>
      </c>
      <c r="D541" s="127">
        <v>891460</v>
      </c>
      <c r="E541" s="127">
        <v>842210</v>
      </c>
      <c r="F541" s="127">
        <v>705190</v>
      </c>
      <c r="G541" s="127">
        <v>675190</v>
      </c>
      <c r="H541" s="127">
        <v>645190</v>
      </c>
      <c r="I541" s="127">
        <v>615190</v>
      </c>
      <c r="J541" s="127">
        <v>585190</v>
      </c>
      <c r="K541" s="127">
        <v>555190</v>
      </c>
      <c r="L541" s="127">
        <v>525190</v>
      </c>
      <c r="M541" s="127">
        <v>495190</v>
      </c>
      <c r="N541" s="128">
        <v>470120</v>
      </c>
    </row>
    <row r="542" spans="2:14" ht="20.100000000000001" customHeight="1">
      <c r="B542" s="125">
        <v>7720</v>
      </c>
      <c r="C542" s="126">
        <v>7740</v>
      </c>
      <c r="D542" s="127">
        <v>896000</v>
      </c>
      <c r="E542" s="127">
        <v>846720</v>
      </c>
      <c r="F542" s="127">
        <v>709410</v>
      </c>
      <c r="G542" s="127">
        <v>679410</v>
      </c>
      <c r="H542" s="127">
        <v>649410</v>
      </c>
      <c r="I542" s="127">
        <v>619410</v>
      </c>
      <c r="J542" s="127">
        <v>589410</v>
      </c>
      <c r="K542" s="127">
        <v>559410</v>
      </c>
      <c r="L542" s="127">
        <v>529410</v>
      </c>
      <c r="M542" s="127">
        <v>499410</v>
      </c>
      <c r="N542" s="128">
        <v>472760</v>
      </c>
    </row>
    <row r="543" spans="2:14" ht="20.100000000000001" customHeight="1">
      <c r="B543" s="125">
        <v>7740</v>
      </c>
      <c r="C543" s="126">
        <v>7760</v>
      </c>
      <c r="D543" s="127">
        <v>900540</v>
      </c>
      <c r="E543" s="127">
        <v>851240</v>
      </c>
      <c r="F543" s="127">
        <v>713640</v>
      </c>
      <c r="G543" s="127">
        <v>683640</v>
      </c>
      <c r="H543" s="127">
        <v>653640</v>
      </c>
      <c r="I543" s="127">
        <v>623640</v>
      </c>
      <c r="J543" s="127">
        <v>593640</v>
      </c>
      <c r="K543" s="127">
        <v>563640</v>
      </c>
      <c r="L543" s="127">
        <v>533640</v>
      </c>
      <c r="M543" s="127">
        <v>503640</v>
      </c>
      <c r="N543" s="128">
        <v>475400</v>
      </c>
    </row>
    <row r="544" spans="2:14" ht="20.100000000000001" customHeight="1">
      <c r="B544" s="125">
        <v>7760</v>
      </c>
      <c r="C544" s="126">
        <v>7780</v>
      </c>
      <c r="D544" s="127">
        <v>905070</v>
      </c>
      <c r="E544" s="127">
        <v>855750</v>
      </c>
      <c r="F544" s="127">
        <v>717860</v>
      </c>
      <c r="G544" s="127">
        <v>687860</v>
      </c>
      <c r="H544" s="127">
        <v>657860</v>
      </c>
      <c r="I544" s="127">
        <v>627860</v>
      </c>
      <c r="J544" s="127">
        <v>597860</v>
      </c>
      <c r="K544" s="127">
        <v>567860</v>
      </c>
      <c r="L544" s="127">
        <v>537860</v>
      </c>
      <c r="M544" s="127">
        <v>507860</v>
      </c>
      <c r="N544" s="128">
        <v>478040</v>
      </c>
    </row>
    <row r="545" spans="2:14" ht="20.100000000000001" customHeight="1">
      <c r="B545" s="125">
        <v>7780</v>
      </c>
      <c r="C545" s="126">
        <v>7800</v>
      </c>
      <c r="D545" s="127">
        <v>909610</v>
      </c>
      <c r="E545" s="127">
        <v>860260</v>
      </c>
      <c r="F545" s="127">
        <v>722080</v>
      </c>
      <c r="G545" s="127">
        <v>692080</v>
      </c>
      <c r="H545" s="127">
        <v>662080</v>
      </c>
      <c r="I545" s="127">
        <v>632080</v>
      </c>
      <c r="J545" s="127">
        <v>602080</v>
      </c>
      <c r="K545" s="127">
        <v>572080</v>
      </c>
      <c r="L545" s="127">
        <v>542080</v>
      </c>
      <c r="M545" s="127">
        <v>512080</v>
      </c>
      <c r="N545" s="128">
        <v>482080</v>
      </c>
    </row>
    <row r="546" spans="2:14" ht="20.100000000000001" customHeight="1">
      <c r="B546" s="125">
        <v>7800</v>
      </c>
      <c r="C546" s="126">
        <v>7820</v>
      </c>
      <c r="D546" s="127">
        <v>914140</v>
      </c>
      <c r="E546" s="127">
        <v>864770</v>
      </c>
      <c r="F546" s="127">
        <v>726310</v>
      </c>
      <c r="G546" s="127">
        <v>696310</v>
      </c>
      <c r="H546" s="127">
        <v>666310</v>
      </c>
      <c r="I546" s="127">
        <v>636310</v>
      </c>
      <c r="J546" s="127">
        <v>606310</v>
      </c>
      <c r="K546" s="127">
        <v>576310</v>
      </c>
      <c r="L546" s="127">
        <v>546310</v>
      </c>
      <c r="M546" s="127">
        <v>516310</v>
      </c>
      <c r="N546" s="128">
        <v>486310</v>
      </c>
    </row>
    <row r="547" spans="2:14" ht="20.100000000000001" customHeight="1">
      <c r="B547" s="125">
        <v>7820</v>
      </c>
      <c r="C547" s="126">
        <v>7840</v>
      </c>
      <c r="D547" s="127">
        <v>918680</v>
      </c>
      <c r="E547" s="127">
        <v>869280</v>
      </c>
      <c r="F547" s="127">
        <v>730530</v>
      </c>
      <c r="G547" s="127">
        <v>700530</v>
      </c>
      <c r="H547" s="127">
        <v>670530</v>
      </c>
      <c r="I547" s="127">
        <v>640530</v>
      </c>
      <c r="J547" s="127">
        <v>610530</v>
      </c>
      <c r="K547" s="127">
        <v>580530</v>
      </c>
      <c r="L547" s="127">
        <v>550530</v>
      </c>
      <c r="M547" s="127">
        <v>520530</v>
      </c>
      <c r="N547" s="128">
        <v>490530</v>
      </c>
    </row>
    <row r="548" spans="2:14" ht="20.100000000000001" customHeight="1">
      <c r="B548" s="125">
        <v>7840</v>
      </c>
      <c r="C548" s="126">
        <v>7860</v>
      </c>
      <c r="D548" s="127">
        <v>923220</v>
      </c>
      <c r="E548" s="127">
        <v>873800</v>
      </c>
      <c r="F548" s="127">
        <v>734760</v>
      </c>
      <c r="G548" s="127">
        <v>704760</v>
      </c>
      <c r="H548" s="127">
        <v>674760</v>
      </c>
      <c r="I548" s="127">
        <v>644760</v>
      </c>
      <c r="J548" s="127">
        <v>614760</v>
      </c>
      <c r="K548" s="127">
        <v>584760</v>
      </c>
      <c r="L548" s="127">
        <v>554760</v>
      </c>
      <c r="M548" s="127">
        <v>524760</v>
      </c>
      <c r="N548" s="128">
        <v>494760</v>
      </c>
    </row>
    <row r="549" spans="2:14" ht="20.100000000000001" customHeight="1">
      <c r="B549" s="125">
        <v>7860</v>
      </c>
      <c r="C549" s="126">
        <v>7880</v>
      </c>
      <c r="D549" s="127">
        <v>927750</v>
      </c>
      <c r="E549" s="127">
        <v>878310</v>
      </c>
      <c r="F549" s="127">
        <v>738980</v>
      </c>
      <c r="G549" s="127">
        <v>708980</v>
      </c>
      <c r="H549" s="127">
        <v>678980</v>
      </c>
      <c r="I549" s="127">
        <v>648980</v>
      </c>
      <c r="J549" s="127">
        <v>618980</v>
      </c>
      <c r="K549" s="127">
        <v>588980</v>
      </c>
      <c r="L549" s="127">
        <v>558980</v>
      </c>
      <c r="M549" s="127">
        <v>528980</v>
      </c>
      <c r="N549" s="128">
        <v>498980</v>
      </c>
    </row>
    <row r="550" spans="2:14" ht="20.100000000000001" customHeight="1">
      <c r="B550" s="125">
        <v>7880</v>
      </c>
      <c r="C550" s="126">
        <v>7900</v>
      </c>
      <c r="D550" s="127">
        <v>932290</v>
      </c>
      <c r="E550" s="127">
        <v>882820</v>
      </c>
      <c r="F550" s="127">
        <v>743200</v>
      </c>
      <c r="G550" s="127">
        <v>713200</v>
      </c>
      <c r="H550" s="127">
        <v>683200</v>
      </c>
      <c r="I550" s="127">
        <v>653200</v>
      </c>
      <c r="J550" s="127">
        <v>623200</v>
      </c>
      <c r="K550" s="127">
        <v>593200</v>
      </c>
      <c r="L550" s="127">
        <v>563200</v>
      </c>
      <c r="M550" s="127">
        <v>533200</v>
      </c>
      <c r="N550" s="128">
        <v>503200</v>
      </c>
    </row>
    <row r="551" spans="2:14" ht="20.100000000000001" customHeight="1">
      <c r="B551" s="125">
        <v>7900</v>
      </c>
      <c r="C551" s="126">
        <v>7920</v>
      </c>
      <c r="D551" s="127">
        <v>936820</v>
      </c>
      <c r="E551" s="127">
        <v>887330</v>
      </c>
      <c r="F551" s="127">
        <v>747430</v>
      </c>
      <c r="G551" s="127">
        <v>717430</v>
      </c>
      <c r="H551" s="127">
        <v>687430</v>
      </c>
      <c r="I551" s="127">
        <v>657430</v>
      </c>
      <c r="J551" s="127">
        <v>627430</v>
      </c>
      <c r="K551" s="127">
        <v>597430</v>
      </c>
      <c r="L551" s="127">
        <v>567430</v>
      </c>
      <c r="M551" s="127">
        <v>537430</v>
      </c>
      <c r="N551" s="128">
        <v>507430</v>
      </c>
    </row>
    <row r="552" spans="2:14" ht="20.100000000000001" customHeight="1">
      <c r="B552" s="125">
        <v>7920</v>
      </c>
      <c r="C552" s="126">
        <v>7940</v>
      </c>
      <c r="D552" s="127">
        <v>941360</v>
      </c>
      <c r="E552" s="127">
        <v>891840</v>
      </c>
      <c r="F552" s="127">
        <v>751650</v>
      </c>
      <c r="G552" s="127">
        <v>721650</v>
      </c>
      <c r="H552" s="127">
        <v>691650</v>
      </c>
      <c r="I552" s="127">
        <v>661650</v>
      </c>
      <c r="J552" s="127">
        <v>631650</v>
      </c>
      <c r="K552" s="127">
        <v>601650</v>
      </c>
      <c r="L552" s="127">
        <v>571650</v>
      </c>
      <c r="M552" s="127">
        <v>541650</v>
      </c>
      <c r="N552" s="128">
        <v>511650</v>
      </c>
    </row>
    <row r="553" spans="2:14" ht="20.100000000000001" customHeight="1">
      <c r="B553" s="125">
        <v>7940</v>
      </c>
      <c r="C553" s="126">
        <v>7960</v>
      </c>
      <c r="D553" s="127">
        <v>945900</v>
      </c>
      <c r="E553" s="127">
        <v>896360</v>
      </c>
      <c r="F553" s="127">
        <v>755880</v>
      </c>
      <c r="G553" s="127">
        <v>725880</v>
      </c>
      <c r="H553" s="127">
        <v>695880</v>
      </c>
      <c r="I553" s="127">
        <v>665880</v>
      </c>
      <c r="J553" s="127">
        <v>635880</v>
      </c>
      <c r="K553" s="127">
        <v>605880</v>
      </c>
      <c r="L553" s="127">
        <v>575880</v>
      </c>
      <c r="M553" s="127">
        <v>545880</v>
      </c>
      <c r="N553" s="128">
        <v>515880</v>
      </c>
    </row>
    <row r="554" spans="2:14" ht="20.100000000000001" customHeight="1">
      <c r="B554" s="125">
        <v>7960</v>
      </c>
      <c r="C554" s="126">
        <v>7980</v>
      </c>
      <c r="D554" s="127">
        <v>950430</v>
      </c>
      <c r="E554" s="127">
        <v>900870</v>
      </c>
      <c r="F554" s="127">
        <v>760100</v>
      </c>
      <c r="G554" s="127">
        <v>730100</v>
      </c>
      <c r="H554" s="127">
        <v>700100</v>
      </c>
      <c r="I554" s="127">
        <v>670100</v>
      </c>
      <c r="J554" s="127">
        <v>640100</v>
      </c>
      <c r="K554" s="127">
        <v>610100</v>
      </c>
      <c r="L554" s="127">
        <v>580100</v>
      </c>
      <c r="M554" s="127">
        <v>550100</v>
      </c>
      <c r="N554" s="128">
        <v>520100</v>
      </c>
    </row>
    <row r="555" spans="2:14" ht="20.100000000000001" customHeight="1">
      <c r="B555" s="125">
        <v>7980</v>
      </c>
      <c r="C555" s="126">
        <v>8000</v>
      </c>
      <c r="D555" s="127">
        <v>954970</v>
      </c>
      <c r="E555" s="127">
        <v>905380</v>
      </c>
      <c r="F555" s="127">
        <v>764320</v>
      </c>
      <c r="G555" s="127">
        <v>734320</v>
      </c>
      <c r="H555" s="127">
        <v>704320</v>
      </c>
      <c r="I555" s="127">
        <v>674320</v>
      </c>
      <c r="J555" s="127">
        <v>644320</v>
      </c>
      <c r="K555" s="127">
        <v>614320</v>
      </c>
      <c r="L555" s="127">
        <v>584320</v>
      </c>
      <c r="M555" s="127">
        <v>554320</v>
      </c>
      <c r="N555" s="128">
        <v>524320</v>
      </c>
    </row>
    <row r="556" spans="2:14" ht="20.100000000000001" customHeight="1">
      <c r="B556" s="125">
        <v>8000</v>
      </c>
      <c r="C556" s="126">
        <v>8020</v>
      </c>
      <c r="D556" s="127">
        <v>959500</v>
      </c>
      <c r="E556" s="127">
        <v>909890</v>
      </c>
      <c r="F556" s="127">
        <v>768550</v>
      </c>
      <c r="G556" s="127">
        <v>738550</v>
      </c>
      <c r="H556" s="127">
        <v>708550</v>
      </c>
      <c r="I556" s="127">
        <v>678550</v>
      </c>
      <c r="J556" s="127">
        <v>648550</v>
      </c>
      <c r="K556" s="127">
        <v>618550</v>
      </c>
      <c r="L556" s="127">
        <v>588550</v>
      </c>
      <c r="M556" s="127">
        <v>558550</v>
      </c>
      <c r="N556" s="128">
        <v>528550</v>
      </c>
    </row>
    <row r="557" spans="2:14" ht="20.100000000000001" customHeight="1">
      <c r="B557" s="125">
        <v>8020</v>
      </c>
      <c r="C557" s="126">
        <v>8040</v>
      </c>
      <c r="D557" s="127">
        <v>964040</v>
      </c>
      <c r="E557" s="127">
        <v>914400</v>
      </c>
      <c r="F557" s="127">
        <v>772770</v>
      </c>
      <c r="G557" s="127">
        <v>742770</v>
      </c>
      <c r="H557" s="127">
        <v>712770</v>
      </c>
      <c r="I557" s="127">
        <v>682770</v>
      </c>
      <c r="J557" s="127">
        <v>652770</v>
      </c>
      <c r="K557" s="127">
        <v>622770</v>
      </c>
      <c r="L557" s="127">
        <v>592770</v>
      </c>
      <c r="M557" s="127">
        <v>562770</v>
      </c>
      <c r="N557" s="128">
        <v>532770</v>
      </c>
    </row>
    <row r="558" spans="2:14" ht="20.100000000000001" customHeight="1">
      <c r="B558" s="125">
        <v>8040</v>
      </c>
      <c r="C558" s="126">
        <v>8060</v>
      </c>
      <c r="D558" s="127">
        <v>968580</v>
      </c>
      <c r="E558" s="127">
        <v>918920</v>
      </c>
      <c r="F558" s="127">
        <v>777000</v>
      </c>
      <c r="G558" s="127">
        <v>747000</v>
      </c>
      <c r="H558" s="127">
        <v>717000</v>
      </c>
      <c r="I558" s="127">
        <v>687000</v>
      </c>
      <c r="J558" s="127">
        <v>657000</v>
      </c>
      <c r="K558" s="127">
        <v>627000</v>
      </c>
      <c r="L558" s="127">
        <v>597000</v>
      </c>
      <c r="M558" s="127">
        <v>567000</v>
      </c>
      <c r="N558" s="128">
        <v>537000</v>
      </c>
    </row>
    <row r="559" spans="2:14" ht="20.100000000000001" customHeight="1">
      <c r="B559" s="125">
        <v>8060</v>
      </c>
      <c r="C559" s="126">
        <v>8080</v>
      </c>
      <c r="D559" s="127">
        <v>973110</v>
      </c>
      <c r="E559" s="127">
        <v>923430</v>
      </c>
      <c r="F559" s="127">
        <v>781220</v>
      </c>
      <c r="G559" s="127">
        <v>751220</v>
      </c>
      <c r="H559" s="127">
        <v>721220</v>
      </c>
      <c r="I559" s="127">
        <v>691220</v>
      </c>
      <c r="J559" s="127">
        <v>661220</v>
      </c>
      <c r="K559" s="127">
        <v>631220</v>
      </c>
      <c r="L559" s="127">
        <v>601220</v>
      </c>
      <c r="M559" s="127">
        <v>571220</v>
      </c>
      <c r="N559" s="128">
        <v>541220</v>
      </c>
    </row>
    <row r="560" spans="2:14" ht="20.100000000000001" customHeight="1">
      <c r="B560" s="125">
        <v>8080</v>
      </c>
      <c r="C560" s="126">
        <v>8100</v>
      </c>
      <c r="D560" s="127">
        <v>977650</v>
      </c>
      <c r="E560" s="127">
        <v>927940</v>
      </c>
      <c r="F560" s="127">
        <v>785440</v>
      </c>
      <c r="G560" s="127">
        <v>755440</v>
      </c>
      <c r="H560" s="127">
        <v>725440</v>
      </c>
      <c r="I560" s="127">
        <v>695440</v>
      </c>
      <c r="J560" s="127">
        <v>665440</v>
      </c>
      <c r="K560" s="127">
        <v>635440</v>
      </c>
      <c r="L560" s="127">
        <v>605440</v>
      </c>
      <c r="M560" s="127">
        <v>575440</v>
      </c>
      <c r="N560" s="128">
        <v>545440</v>
      </c>
    </row>
    <row r="561" spans="2:14" ht="20.100000000000001" customHeight="1">
      <c r="B561" s="125">
        <v>8100</v>
      </c>
      <c r="C561" s="126">
        <v>8120</v>
      </c>
      <c r="D561" s="127">
        <v>982180</v>
      </c>
      <c r="E561" s="127">
        <v>932450</v>
      </c>
      <c r="F561" s="127">
        <v>789670</v>
      </c>
      <c r="G561" s="127">
        <v>759670</v>
      </c>
      <c r="H561" s="127">
        <v>729670</v>
      </c>
      <c r="I561" s="127">
        <v>699670</v>
      </c>
      <c r="J561" s="127">
        <v>669670</v>
      </c>
      <c r="K561" s="127">
        <v>639670</v>
      </c>
      <c r="L561" s="127">
        <v>609670</v>
      </c>
      <c r="M561" s="127">
        <v>579670</v>
      </c>
      <c r="N561" s="128">
        <v>549670</v>
      </c>
    </row>
    <row r="562" spans="2:14" ht="20.100000000000001" customHeight="1">
      <c r="B562" s="125">
        <v>8120</v>
      </c>
      <c r="C562" s="126">
        <v>8140</v>
      </c>
      <c r="D562" s="127">
        <v>986720</v>
      </c>
      <c r="E562" s="127">
        <v>936960</v>
      </c>
      <c r="F562" s="127">
        <v>793890</v>
      </c>
      <c r="G562" s="127">
        <v>763890</v>
      </c>
      <c r="H562" s="127">
        <v>733890</v>
      </c>
      <c r="I562" s="127">
        <v>703890</v>
      </c>
      <c r="J562" s="127">
        <v>673890</v>
      </c>
      <c r="K562" s="127">
        <v>643890</v>
      </c>
      <c r="L562" s="127">
        <v>613890</v>
      </c>
      <c r="M562" s="127">
        <v>583890</v>
      </c>
      <c r="N562" s="128">
        <v>553890</v>
      </c>
    </row>
    <row r="563" spans="2:14" ht="20.100000000000001" customHeight="1">
      <c r="B563" s="125">
        <v>8140</v>
      </c>
      <c r="C563" s="126">
        <v>8160</v>
      </c>
      <c r="D563" s="127">
        <v>991260</v>
      </c>
      <c r="E563" s="127">
        <v>941480</v>
      </c>
      <c r="F563" s="127">
        <v>798120</v>
      </c>
      <c r="G563" s="127">
        <v>768120</v>
      </c>
      <c r="H563" s="127">
        <v>738120</v>
      </c>
      <c r="I563" s="127">
        <v>708120</v>
      </c>
      <c r="J563" s="127">
        <v>678120</v>
      </c>
      <c r="K563" s="127">
        <v>648120</v>
      </c>
      <c r="L563" s="127">
        <v>618120</v>
      </c>
      <c r="M563" s="127">
        <v>588120</v>
      </c>
      <c r="N563" s="128">
        <v>558120</v>
      </c>
    </row>
    <row r="564" spans="2:14" ht="20.100000000000001" customHeight="1">
      <c r="B564" s="125">
        <v>8160</v>
      </c>
      <c r="C564" s="126">
        <v>8180</v>
      </c>
      <c r="D564" s="127">
        <v>995790</v>
      </c>
      <c r="E564" s="127">
        <v>945990</v>
      </c>
      <c r="F564" s="127">
        <v>802340</v>
      </c>
      <c r="G564" s="127">
        <v>772340</v>
      </c>
      <c r="H564" s="127">
        <v>742340</v>
      </c>
      <c r="I564" s="127">
        <v>712340</v>
      </c>
      <c r="J564" s="127">
        <v>682340</v>
      </c>
      <c r="K564" s="127">
        <v>652340</v>
      </c>
      <c r="L564" s="127">
        <v>622340</v>
      </c>
      <c r="M564" s="127">
        <v>592340</v>
      </c>
      <c r="N564" s="128">
        <v>562340</v>
      </c>
    </row>
    <row r="565" spans="2:14" ht="20.100000000000001" customHeight="1">
      <c r="B565" s="125">
        <v>8180</v>
      </c>
      <c r="C565" s="126">
        <v>8200</v>
      </c>
      <c r="D565" s="127">
        <v>1000330</v>
      </c>
      <c r="E565" s="127">
        <v>950500</v>
      </c>
      <c r="F565" s="127">
        <v>806560</v>
      </c>
      <c r="G565" s="127">
        <v>776560</v>
      </c>
      <c r="H565" s="127">
        <v>746560</v>
      </c>
      <c r="I565" s="127">
        <v>716560</v>
      </c>
      <c r="J565" s="127">
        <v>686560</v>
      </c>
      <c r="K565" s="127">
        <v>656560</v>
      </c>
      <c r="L565" s="127">
        <v>626560</v>
      </c>
      <c r="M565" s="127">
        <v>596560</v>
      </c>
      <c r="N565" s="128">
        <v>566560</v>
      </c>
    </row>
    <row r="566" spans="2:14" ht="20.100000000000001" customHeight="1">
      <c r="B566" s="125">
        <v>8200</v>
      </c>
      <c r="C566" s="126">
        <v>8220</v>
      </c>
      <c r="D566" s="127">
        <v>1004860</v>
      </c>
      <c r="E566" s="127">
        <v>955010</v>
      </c>
      <c r="F566" s="127">
        <v>810790</v>
      </c>
      <c r="G566" s="127">
        <v>780790</v>
      </c>
      <c r="H566" s="127">
        <v>750790</v>
      </c>
      <c r="I566" s="127">
        <v>720790</v>
      </c>
      <c r="J566" s="127">
        <v>690790</v>
      </c>
      <c r="K566" s="127">
        <v>660790</v>
      </c>
      <c r="L566" s="127">
        <v>630790</v>
      </c>
      <c r="M566" s="127">
        <v>600790</v>
      </c>
      <c r="N566" s="128">
        <v>570790</v>
      </c>
    </row>
    <row r="567" spans="2:14" ht="20.100000000000001" customHeight="1">
      <c r="B567" s="125">
        <v>8220</v>
      </c>
      <c r="C567" s="126">
        <v>8240</v>
      </c>
      <c r="D567" s="127">
        <v>1009400</v>
      </c>
      <c r="E567" s="127">
        <v>959520</v>
      </c>
      <c r="F567" s="127">
        <v>815010</v>
      </c>
      <c r="G567" s="127">
        <v>785010</v>
      </c>
      <c r="H567" s="127">
        <v>755010</v>
      </c>
      <c r="I567" s="127">
        <v>725010</v>
      </c>
      <c r="J567" s="127">
        <v>695010</v>
      </c>
      <c r="K567" s="127">
        <v>665010</v>
      </c>
      <c r="L567" s="127">
        <v>635010</v>
      </c>
      <c r="M567" s="127">
        <v>605010</v>
      </c>
      <c r="N567" s="128">
        <v>575010</v>
      </c>
    </row>
    <row r="568" spans="2:14" ht="20.100000000000001" customHeight="1">
      <c r="B568" s="125">
        <v>8240</v>
      </c>
      <c r="C568" s="126">
        <v>8260</v>
      </c>
      <c r="D568" s="127">
        <v>1013940</v>
      </c>
      <c r="E568" s="127">
        <v>964040</v>
      </c>
      <c r="F568" s="127">
        <v>819240</v>
      </c>
      <c r="G568" s="127">
        <v>789240</v>
      </c>
      <c r="H568" s="127">
        <v>759240</v>
      </c>
      <c r="I568" s="127">
        <v>729240</v>
      </c>
      <c r="J568" s="127">
        <v>699240</v>
      </c>
      <c r="K568" s="127">
        <v>669240</v>
      </c>
      <c r="L568" s="127">
        <v>639240</v>
      </c>
      <c r="M568" s="127">
        <v>609240</v>
      </c>
      <c r="N568" s="128">
        <v>579240</v>
      </c>
    </row>
    <row r="569" spans="2:14" ht="20.100000000000001" customHeight="1">
      <c r="B569" s="125">
        <v>8260</v>
      </c>
      <c r="C569" s="126">
        <v>8280</v>
      </c>
      <c r="D569" s="127">
        <v>1018470</v>
      </c>
      <c r="E569" s="127">
        <v>968550</v>
      </c>
      <c r="F569" s="127">
        <v>823460</v>
      </c>
      <c r="G569" s="127">
        <v>793460</v>
      </c>
      <c r="H569" s="127">
        <v>763460</v>
      </c>
      <c r="I569" s="127">
        <v>733460</v>
      </c>
      <c r="J569" s="127">
        <v>703460</v>
      </c>
      <c r="K569" s="127">
        <v>673460</v>
      </c>
      <c r="L569" s="127">
        <v>643460</v>
      </c>
      <c r="M569" s="127">
        <v>613460</v>
      </c>
      <c r="N569" s="128">
        <v>583460</v>
      </c>
    </row>
    <row r="570" spans="2:14" ht="20.100000000000001" customHeight="1">
      <c r="B570" s="125">
        <v>8280</v>
      </c>
      <c r="C570" s="126">
        <v>8300</v>
      </c>
      <c r="D570" s="127">
        <v>1023010</v>
      </c>
      <c r="E570" s="127">
        <v>973060</v>
      </c>
      <c r="F570" s="127">
        <v>827680</v>
      </c>
      <c r="G570" s="127">
        <v>797680</v>
      </c>
      <c r="H570" s="127">
        <v>767680</v>
      </c>
      <c r="I570" s="127">
        <v>737680</v>
      </c>
      <c r="J570" s="127">
        <v>707680</v>
      </c>
      <c r="K570" s="127">
        <v>677680</v>
      </c>
      <c r="L570" s="127">
        <v>647680</v>
      </c>
      <c r="M570" s="127">
        <v>617680</v>
      </c>
      <c r="N570" s="128">
        <v>587680</v>
      </c>
    </row>
    <row r="571" spans="2:14" ht="20.100000000000001" customHeight="1">
      <c r="B571" s="125">
        <v>8300</v>
      </c>
      <c r="C571" s="126">
        <v>8320</v>
      </c>
      <c r="D571" s="127">
        <v>1027540</v>
      </c>
      <c r="E571" s="127">
        <v>977570</v>
      </c>
      <c r="F571" s="127">
        <v>831910</v>
      </c>
      <c r="G571" s="127">
        <v>801910</v>
      </c>
      <c r="H571" s="127">
        <v>771910</v>
      </c>
      <c r="I571" s="127">
        <v>741910</v>
      </c>
      <c r="J571" s="127">
        <v>711910</v>
      </c>
      <c r="K571" s="127">
        <v>681910</v>
      </c>
      <c r="L571" s="127">
        <v>651910</v>
      </c>
      <c r="M571" s="127">
        <v>621910</v>
      </c>
      <c r="N571" s="128">
        <v>591910</v>
      </c>
    </row>
    <row r="572" spans="2:14" ht="20.100000000000001" customHeight="1">
      <c r="B572" s="125">
        <v>8320</v>
      </c>
      <c r="C572" s="126">
        <v>8340</v>
      </c>
      <c r="D572" s="127">
        <v>1032080</v>
      </c>
      <c r="E572" s="127">
        <v>982080</v>
      </c>
      <c r="F572" s="127">
        <v>836130</v>
      </c>
      <c r="G572" s="127">
        <v>806130</v>
      </c>
      <c r="H572" s="127">
        <v>776130</v>
      </c>
      <c r="I572" s="127">
        <v>746130</v>
      </c>
      <c r="J572" s="127">
        <v>716130</v>
      </c>
      <c r="K572" s="127">
        <v>686130</v>
      </c>
      <c r="L572" s="127">
        <v>656130</v>
      </c>
      <c r="M572" s="127">
        <v>626130</v>
      </c>
      <c r="N572" s="128">
        <v>596130</v>
      </c>
    </row>
    <row r="573" spans="2:14" ht="20.100000000000001" customHeight="1">
      <c r="B573" s="125">
        <v>8340</v>
      </c>
      <c r="C573" s="126">
        <v>8360</v>
      </c>
      <c r="D573" s="127">
        <v>1036740</v>
      </c>
      <c r="E573" s="127">
        <v>986720</v>
      </c>
      <c r="F573" s="127">
        <v>840480</v>
      </c>
      <c r="G573" s="127">
        <v>810480</v>
      </c>
      <c r="H573" s="127">
        <v>780480</v>
      </c>
      <c r="I573" s="127">
        <v>750480</v>
      </c>
      <c r="J573" s="127">
        <v>720480</v>
      </c>
      <c r="K573" s="127">
        <v>690480</v>
      </c>
      <c r="L573" s="127">
        <v>660480</v>
      </c>
      <c r="M573" s="127">
        <v>630480</v>
      </c>
      <c r="N573" s="128">
        <v>600480</v>
      </c>
    </row>
    <row r="574" spans="2:14" ht="20.100000000000001" customHeight="1">
      <c r="B574" s="125">
        <v>8360</v>
      </c>
      <c r="C574" s="126">
        <v>8380</v>
      </c>
      <c r="D574" s="127">
        <v>1041420</v>
      </c>
      <c r="E574" s="127">
        <v>991370</v>
      </c>
      <c r="F574" s="127">
        <v>844840</v>
      </c>
      <c r="G574" s="127">
        <v>814840</v>
      </c>
      <c r="H574" s="127">
        <v>784840</v>
      </c>
      <c r="I574" s="127">
        <v>754840</v>
      </c>
      <c r="J574" s="127">
        <v>724840</v>
      </c>
      <c r="K574" s="127">
        <v>694840</v>
      </c>
      <c r="L574" s="127">
        <v>664840</v>
      </c>
      <c r="M574" s="127">
        <v>634840</v>
      </c>
      <c r="N574" s="128">
        <v>604840</v>
      </c>
    </row>
    <row r="575" spans="2:14" ht="20.100000000000001" customHeight="1">
      <c r="B575" s="125">
        <v>8380</v>
      </c>
      <c r="C575" s="126">
        <v>8400</v>
      </c>
      <c r="D575" s="127">
        <v>1046100</v>
      </c>
      <c r="E575" s="127">
        <v>996030</v>
      </c>
      <c r="F575" s="127">
        <v>849210</v>
      </c>
      <c r="G575" s="127">
        <v>819210</v>
      </c>
      <c r="H575" s="127">
        <v>789210</v>
      </c>
      <c r="I575" s="127">
        <v>759210</v>
      </c>
      <c r="J575" s="127">
        <v>729210</v>
      </c>
      <c r="K575" s="127">
        <v>699210</v>
      </c>
      <c r="L575" s="127">
        <v>669210</v>
      </c>
      <c r="M575" s="127">
        <v>639210</v>
      </c>
      <c r="N575" s="128">
        <v>609210</v>
      </c>
    </row>
    <row r="576" spans="2:14" ht="20.100000000000001" customHeight="1">
      <c r="B576" s="125">
        <v>8400</v>
      </c>
      <c r="C576" s="126">
        <v>8420</v>
      </c>
      <c r="D576" s="127">
        <v>1050780</v>
      </c>
      <c r="E576" s="127">
        <v>1000680</v>
      </c>
      <c r="F576" s="127">
        <v>853580</v>
      </c>
      <c r="G576" s="127">
        <v>823580</v>
      </c>
      <c r="H576" s="127">
        <v>793580</v>
      </c>
      <c r="I576" s="127">
        <v>763580</v>
      </c>
      <c r="J576" s="127">
        <v>733580</v>
      </c>
      <c r="K576" s="127">
        <v>703580</v>
      </c>
      <c r="L576" s="127">
        <v>673580</v>
      </c>
      <c r="M576" s="127">
        <v>643580</v>
      </c>
      <c r="N576" s="128">
        <v>613580</v>
      </c>
    </row>
    <row r="577" spans="2:14" ht="20.100000000000001" customHeight="1">
      <c r="B577" s="125">
        <v>8420</v>
      </c>
      <c r="C577" s="126">
        <v>8440</v>
      </c>
      <c r="D577" s="127">
        <v>1055460</v>
      </c>
      <c r="E577" s="127">
        <v>1005340</v>
      </c>
      <c r="F577" s="127">
        <v>857950</v>
      </c>
      <c r="G577" s="127">
        <v>827950</v>
      </c>
      <c r="H577" s="127">
        <v>797950</v>
      </c>
      <c r="I577" s="127">
        <v>767950</v>
      </c>
      <c r="J577" s="127">
        <v>737950</v>
      </c>
      <c r="K577" s="127">
        <v>707950</v>
      </c>
      <c r="L577" s="127">
        <v>677950</v>
      </c>
      <c r="M577" s="127">
        <v>647950</v>
      </c>
      <c r="N577" s="128">
        <v>617950</v>
      </c>
    </row>
    <row r="578" spans="2:14" ht="20.100000000000001" customHeight="1">
      <c r="B578" s="125">
        <v>8440</v>
      </c>
      <c r="C578" s="126">
        <v>8460</v>
      </c>
      <c r="D578" s="127">
        <v>1060140</v>
      </c>
      <c r="E578" s="127">
        <v>1010000</v>
      </c>
      <c r="F578" s="127">
        <v>862320</v>
      </c>
      <c r="G578" s="127">
        <v>832320</v>
      </c>
      <c r="H578" s="127">
        <v>802320</v>
      </c>
      <c r="I578" s="127">
        <v>772320</v>
      </c>
      <c r="J578" s="127">
        <v>742320</v>
      </c>
      <c r="K578" s="127">
        <v>712320</v>
      </c>
      <c r="L578" s="127">
        <v>682320</v>
      </c>
      <c r="M578" s="127">
        <v>652320</v>
      </c>
      <c r="N578" s="128">
        <v>622320</v>
      </c>
    </row>
    <row r="579" spans="2:14" ht="20.100000000000001" customHeight="1">
      <c r="B579" s="125">
        <v>8460</v>
      </c>
      <c r="C579" s="126">
        <v>8480</v>
      </c>
      <c r="D579" s="127">
        <v>1064820</v>
      </c>
      <c r="E579" s="127">
        <v>1014650</v>
      </c>
      <c r="F579" s="127">
        <v>866680</v>
      </c>
      <c r="G579" s="127">
        <v>836680</v>
      </c>
      <c r="H579" s="127">
        <v>806680</v>
      </c>
      <c r="I579" s="127">
        <v>776680</v>
      </c>
      <c r="J579" s="127">
        <v>746680</v>
      </c>
      <c r="K579" s="127">
        <v>716680</v>
      </c>
      <c r="L579" s="127">
        <v>686680</v>
      </c>
      <c r="M579" s="127">
        <v>656680</v>
      </c>
      <c r="N579" s="128">
        <v>626680</v>
      </c>
    </row>
    <row r="580" spans="2:14" ht="20.100000000000001" customHeight="1">
      <c r="B580" s="125">
        <v>8480</v>
      </c>
      <c r="C580" s="126">
        <v>8500</v>
      </c>
      <c r="D580" s="127">
        <v>1069500</v>
      </c>
      <c r="E580" s="127">
        <v>1019310</v>
      </c>
      <c r="F580" s="127">
        <v>871050</v>
      </c>
      <c r="G580" s="127">
        <v>841050</v>
      </c>
      <c r="H580" s="127">
        <v>811050</v>
      </c>
      <c r="I580" s="127">
        <v>781050</v>
      </c>
      <c r="J580" s="127">
        <v>751050</v>
      </c>
      <c r="K580" s="127">
        <v>721050</v>
      </c>
      <c r="L580" s="127">
        <v>691050</v>
      </c>
      <c r="M580" s="127">
        <v>661050</v>
      </c>
      <c r="N580" s="128">
        <v>631050</v>
      </c>
    </row>
    <row r="581" spans="2:14" ht="20.100000000000001" customHeight="1">
      <c r="B581" s="125">
        <v>8500</v>
      </c>
      <c r="C581" s="126">
        <v>8520</v>
      </c>
      <c r="D581" s="127">
        <v>1074180</v>
      </c>
      <c r="E581" s="127">
        <v>1023960</v>
      </c>
      <c r="F581" s="127">
        <v>875420</v>
      </c>
      <c r="G581" s="127">
        <v>845420</v>
      </c>
      <c r="H581" s="127">
        <v>815420</v>
      </c>
      <c r="I581" s="127">
        <v>785420</v>
      </c>
      <c r="J581" s="127">
        <v>755420</v>
      </c>
      <c r="K581" s="127">
        <v>725420</v>
      </c>
      <c r="L581" s="127">
        <v>695420</v>
      </c>
      <c r="M581" s="127">
        <v>665420</v>
      </c>
      <c r="N581" s="128">
        <v>635420</v>
      </c>
    </row>
    <row r="582" spans="2:14" ht="20.100000000000001" customHeight="1">
      <c r="B582" s="125">
        <v>8520</v>
      </c>
      <c r="C582" s="126">
        <v>8540</v>
      </c>
      <c r="D582" s="127">
        <v>1078860</v>
      </c>
      <c r="E582" s="127">
        <v>1028620</v>
      </c>
      <c r="F582" s="127">
        <v>879790</v>
      </c>
      <c r="G582" s="127">
        <v>849790</v>
      </c>
      <c r="H582" s="127">
        <v>819790</v>
      </c>
      <c r="I582" s="127">
        <v>789790</v>
      </c>
      <c r="J582" s="127">
        <v>759790</v>
      </c>
      <c r="K582" s="127">
        <v>729790</v>
      </c>
      <c r="L582" s="127">
        <v>699790</v>
      </c>
      <c r="M582" s="127">
        <v>669790</v>
      </c>
      <c r="N582" s="128">
        <v>639790</v>
      </c>
    </row>
    <row r="583" spans="2:14" ht="20.100000000000001" customHeight="1">
      <c r="B583" s="125">
        <v>8540</v>
      </c>
      <c r="C583" s="126">
        <v>8560</v>
      </c>
      <c r="D583" s="127">
        <v>1083540</v>
      </c>
      <c r="E583" s="127">
        <v>1033280</v>
      </c>
      <c r="F583" s="127">
        <v>884160</v>
      </c>
      <c r="G583" s="127">
        <v>854160</v>
      </c>
      <c r="H583" s="127">
        <v>824160</v>
      </c>
      <c r="I583" s="127">
        <v>794160</v>
      </c>
      <c r="J583" s="127">
        <v>764160</v>
      </c>
      <c r="K583" s="127">
        <v>734160</v>
      </c>
      <c r="L583" s="127">
        <v>704160</v>
      </c>
      <c r="M583" s="127">
        <v>674160</v>
      </c>
      <c r="N583" s="128">
        <v>644160</v>
      </c>
    </row>
    <row r="584" spans="2:14" ht="20.100000000000001" customHeight="1">
      <c r="B584" s="125">
        <v>8560</v>
      </c>
      <c r="C584" s="126">
        <v>8580</v>
      </c>
      <c r="D584" s="127">
        <v>1088220</v>
      </c>
      <c r="E584" s="127">
        <v>1037930</v>
      </c>
      <c r="F584" s="127">
        <v>888520</v>
      </c>
      <c r="G584" s="127">
        <v>858520</v>
      </c>
      <c r="H584" s="127">
        <v>828520</v>
      </c>
      <c r="I584" s="127">
        <v>798520</v>
      </c>
      <c r="J584" s="127">
        <v>768520</v>
      </c>
      <c r="K584" s="127">
        <v>738520</v>
      </c>
      <c r="L584" s="127">
        <v>708520</v>
      </c>
      <c r="M584" s="127">
        <v>678520</v>
      </c>
      <c r="N584" s="128">
        <v>648520</v>
      </c>
    </row>
    <row r="585" spans="2:14" ht="20.100000000000001" customHeight="1">
      <c r="B585" s="125">
        <v>8580</v>
      </c>
      <c r="C585" s="126">
        <v>8600</v>
      </c>
      <c r="D585" s="127">
        <v>1092900</v>
      </c>
      <c r="E585" s="127">
        <v>1042590</v>
      </c>
      <c r="F585" s="127">
        <v>892890</v>
      </c>
      <c r="G585" s="127">
        <v>862890</v>
      </c>
      <c r="H585" s="127">
        <v>832890</v>
      </c>
      <c r="I585" s="127">
        <v>802890</v>
      </c>
      <c r="J585" s="127">
        <v>772890</v>
      </c>
      <c r="K585" s="127">
        <v>742890</v>
      </c>
      <c r="L585" s="127">
        <v>712890</v>
      </c>
      <c r="M585" s="127">
        <v>682890</v>
      </c>
      <c r="N585" s="128">
        <v>652890</v>
      </c>
    </row>
    <row r="586" spans="2:14" ht="20.100000000000001" customHeight="1">
      <c r="B586" s="125">
        <v>8600</v>
      </c>
      <c r="C586" s="126">
        <v>8620</v>
      </c>
      <c r="D586" s="127">
        <v>1097580</v>
      </c>
      <c r="E586" s="127">
        <v>1047240</v>
      </c>
      <c r="F586" s="127">
        <v>897260</v>
      </c>
      <c r="G586" s="127">
        <v>867260</v>
      </c>
      <c r="H586" s="127">
        <v>837260</v>
      </c>
      <c r="I586" s="127">
        <v>807260</v>
      </c>
      <c r="J586" s="127">
        <v>777260</v>
      </c>
      <c r="K586" s="127">
        <v>747260</v>
      </c>
      <c r="L586" s="127">
        <v>717260</v>
      </c>
      <c r="M586" s="127">
        <v>687260</v>
      </c>
      <c r="N586" s="128">
        <v>657260</v>
      </c>
    </row>
    <row r="587" spans="2:14" ht="20.100000000000001" customHeight="1">
      <c r="B587" s="125">
        <v>8620</v>
      </c>
      <c r="C587" s="126">
        <v>8640</v>
      </c>
      <c r="D587" s="127">
        <v>1102260</v>
      </c>
      <c r="E587" s="127">
        <v>1051900</v>
      </c>
      <c r="F587" s="127">
        <v>901630</v>
      </c>
      <c r="G587" s="127">
        <v>871630</v>
      </c>
      <c r="H587" s="127">
        <v>841630</v>
      </c>
      <c r="I587" s="127">
        <v>811630</v>
      </c>
      <c r="J587" s="127">
        <v>781630</v>
      </c>
      <c r="K587" s="127">
        <v>751630</v>
      </c>
      <c r="L587" s="127">
        <v>721630</v>
      </c>
      <c r="M587" s="127">
        <v>691630</v>
      </c>
      <c r="N587" s="128">
        <v>661630</v>
      </c>
    </row>
    <row r="588" spans="2:14" ht="20.100000000000001" customHeight="1">
      <c r="B588" s="125">
        <v>8640</v>
      </c>
      <c r="C588" s="126">
        <v>8660</v>
      </c>
      <c r="D588" s="127">
        <v>1106940</v>
      </c>
      <c r="E588" s="127">
        <v>1056560</v>
      </c>
      <c r="F588" s="127">
        <v>906000</v>
      </c>
      <c r="G588" s="127">
        <v>876000</v>
      </c>
      <c r="H588" s="127">
        <v>846000</v>
      </c>
      <c r="I588" s="127">
        <v>816000</v>
      </c>
      <c r="J588" s="127">
        <v>786000</v>
      </c>
      <c r="K588" s="127">
        <v>756000</v>
      </c>
      <c r="L588" s="127">
        <v>726000</v>
      </c>
      <c r="M588" s="127">
        <v>696000</v>
      </c>
      <c r="N588" s="128">
        <v>666000</v>
      </c>
    </row>
    <row r="589" spans="2:14" ht="20.100000000000001" customHeight="1">
      <c r="B589" s="125">
        <v>8660</v>
      </c>
      <c r="C589" s="126">
        <v>8680</v>
      </c>
      <c r="D589" s="127">
        <v>1111620</v>
      </c>
      <c r="E589" s="127">
        <v>1061210</v>
      </c>
      <c r="F589" s="127">
        <v>910360</v>
      </c>
      <c r="G589" s="127">
        <v>880360</v>
      </c>
      <c r="H589" s="127">
        <v>850360</v>
      </c>
      <c r="I589" s="127">
        <v>820360</v>
      </c>
      <c r="J589" s="127">
        <v>790360</v>
      </c>
      <c r="K589" s="127">
        <v>760360</v>
      </c>
      <c r="L589" s="127">
        <v>730360</v>
      </c>
      <c r="M589" s="127">
        <v>700360</v>
      </c>
      <c r="N589" s="128">
        <v>670360</v>
      </c>
    </row>
    <row r="590" spans="2:14" ht="20.100000000000001" customHeight="1">
      <c r="B590" s="125">
        <v>8680</v>
      </c>
      <c r="C590" s="126">
        <v>8700</v>
      </c>
      <c r="D590" s="127">
        <v>1116300</v>
      </c>
      <c r="E590" s="127">
        <v>1065870</v>
      </c>
      <c r="F590" s="127">
        <v>914730</v>
      </c>
      <c r="G590" s="127">
        <v>884730</v>
      </c>
      <c r="H590" s="127">
        <v>854730</v>
      </c>
      <c r="I590" s="127">
        <v>824730</v>
      </c>
      <c r="J590" s="127">
        <v>794730</v>
      </c>
      <c r="K590" s="127">
        <v>764730</v>
      </c>
      <c r="L590" s="127">
        <v>734730</v>
      </c>
      <c r="M590" s="127">
        <v>704730</v>
      </c>
      <c r="N590" s="128">
        <v>674730</v>
      </c>
    </row>
    <row r="591" spans="2:14" ht="20.100000000000001" customHeight="1">
      <c r="B591" s="125">
        <v>8700</v>
      </c>
      <c r="C591" s="126">
        <v>8720</v>
      </c>
      <c r="D591" s="127">
        <v>1120980</v>
      </c>
      <c r="E591" s="127">
        <v>1070520</v>
      </c>
      <c r="F591" s="127">
        <v>919100</v>
      </c>
      <c r="G591" s="127">
        <v>889100</v>
      </c>
      <c r="H591" s="127">
        <v>859100</v>
      </c>
      <c r="I591" s="127">
        <v>829100</v>
      </c>
      <c r="J591" s="127">
        <v>799100</v>
      </c>
      <c r="K591" s="127">
        <v>769100</v>
      </c>
      <c r="L591" s="127">
        <v>739100</v>
      </c>
      <c r="M591" s="127">
        <v>709100</v>
      </c>
      <c r="N591" s="128">
        <v>679100</v>
      </c>
    </row>
    <row r="592" spans="2:14" ht="20.100000000000001" customHeight="1">
      <c r="B592" s="125">
        <v>8720</v>
      </c>
      <c r="C592" s="126">
        <v>8740</v>
      </c>
      <c r="D592" s="127">
        <v>1125660</v>
      </c>
      <c r="E592" s="127">
        <v>1075180</v>
      </c>
      <c r="F592" s="127">
        <v>923470</v>
      </c>
      <c r="G592" s="127">
        <v>893470</v>
      </c>
      <c r="H592" s="127">
        <v>863470</v>
      </c>
      <c r="I592" s="127">
        <v>833470</v>
      </c>
      <c r="J592" s="127">
        <v>803470</v>
      </c>
      <c r="K592" s="127">
        <v>773470</v>
      </c>
      <c r="L592" s="127">
        <v>743470</v>
      </c>
      <c r="M592" s="127">
        <v>713470</v>
      </c>
      <c r="N592" s="128">
        <v>683470</v>
      </c>
    </row>
    <row r="593" spans="2:14" ht="20.100000000000001" customHeight="1">
      <c r="B593" s="125">
        <v>8740</v>
      </c>
      <c r="C593" s="126">
        <v>8760</v>
      </c>
      <c r="D593" s="127">
        <v>1130340</v>
      </c>
      <c r="E593" s="127">
        <v>1079840</v>
      </c>
      <c r="F593" s="127">
        <v>927840</v>
      </c>
      <c r="G593" s="127">
        <v>897840</v>
      </c>
      <c r="H593" s="127">
        <v>867840</v>
      </c>
      <c r="I593" s="127">
        <v>837840</v>
      </c>
      <c r="J593" s="127">
        <v>807840</v>
      </c>
      <c r="K593" s="127">
        <v>777840</v>
      </c>
      <c r="L593" s="127">
        <v>747840</v>
      </c>
      <c r="M593" s="127">
        <v>717840</v>
      </c>
      <c r="N593" s="128">
        <v>687840</v>
      </c>
    </row>
    <row r="594" spans="2:14" ht="20.100000000000001" customHeight="1">
      <c r="B594" s="125">
        <v>8760</v>
      </c>
      <c r="C594" s="126">
        <v>8780</v>
      </c>
      <c r="D594" s="127">
        <v>1135020</v>
      </c>
      <c r="E594" s="127">
        <v>1084490</v>
      </c>
      <c r="F594" s="127">
        <v>932200</v>
      </c>
      <c r="G594" s="127">
        <v>902200</v>
      </c>
      <c r="H594" s="127">
        <v>872200</v>
      </c>
      <c r="I594" s="127">
        <v>842200</v>
      </c>
      <c r="J594" s="127">
        <v>812200</v>
      </c>
      <c r="K594" s="127">
        <v>782200</v>
      </c>
      <c r="L594" s="127">
        <v>752200</v>
      </c>
      <c r="M594" s="127">
        <v>722200</v>
      </c>
      <c r="N594" s="128">
        <v>692200</v>
      </c>
    </row>
    <row r="595" spans="2:14" ht="20.100000000000001" customHeight="1">
      <c r="B595" s="125">
        <v>8780</v>
      </c>
      <c r="C595" s="126">
        <v>8800</v>
      </c>
      <c r="D595" s="127">
        <v>1139700</v>
      </c>
      <c r="E595" s="127">
        <v>1089150</v>
      </c>
      <c r="F595" s="127">
        <v>936570</v>
      </c>
      <c r="G595" s="127">
        <v>906570</v>
      </c>
      <c r="H595" s="127">
        <v>876570</v>
      </c>
      <c r="I595" s="127">
        <v>846570</v>
      </c>
      <c r="J595" s="127">
        <v>816570</v>
      </c>
      <c r="K595" s="127">
        <v>786570</v>
      </c>
      <c r="L595" s="127">
        <v>756570</v>
      </c>
      <c r="M595" s="127">
        <v>726570</v>
      </c>
      <c r="N595" s="128">
        <v>696570</v>
      </c>
    </row>
    <row r="596" spans="2:14" ht="20.100000000000001" customHeight="1">
      <c r="B596" s="125">
        <v>8800</v>
      </c>
      <c r="C596" s="126">
        <v>8820</v>
      </c>
      <c r="D596" s="127">
        <v>1144380</v>
      </c>
      <c r="E596" s="127">
        <v>1093800</v>
      </c>
      <c r="F596" s="127">
        <v>940940</v>
      </c>
      <c r="G596" s="127">
        <v>910940</v>
      </c>
      <c r="H596" s="127">
        <v>880940</v>
      </c>
      <c r="I596" s="127">
        <v>850940</v>
      </c>
      <c r="J596" s="127">
        <v>820940</v>
      </c>
      <c r="K596" s="127">
        <v>790940</v>
      </c>
      <c r="L596" s="127">
        <v>760940</v>
      </c>
      <c r="M596" s="127">
        <v>730940</v>
      </c>
      <c r="N596" s="128">
        <v>700940</v>
      </c>
    </row>
    <row r="597" spans="2:14" ht="20.100000000000001" customHeight="1">
      <c r="B597" s="125">
        <v>8820</v>
      </c>
      <c r="C597" s="126">
        <v>8840</v>
      </c>
      <c r="D597" s="127">
        <v>1149060</v>
      </c>
      <c r="E597" s="127">
        <v>1098460</v>
      </c>
      <c r="F597" s="127">
        <v>945310</v>
      </c>
      <c r="G597" s="127">
        <v>915310</v>
      </c>
      <c r="H597" s="127">
        <v>885310</v>
      </c>
      <c r="I597" s="127">
        <v>855310</v>
      </c>
      <c r="J597" s="127">
        <v>825310</v>
      </c>
      <c r="K597" s="127">
        <v>795310</v>
      </c>
      <c r="L597" s="127">
        <v>765310</v>
      </c>
      <c r="M597" s="127">
        <v>735310</v>
      </c>
      <c r="N597" s="128">
        <v>705310</v>
      </c>
    </row>
    <row r="598" spans="2:14" ht="20.100000000000001" customHeight="1">
      <c r="B598" s="125">
        <v>8840</v>
      </c>
      <c r="C598" s="126">
        <v>8860</v>
      </c>
      <c r="D598" s="127">
        <v>1153740</v>
      </c>
      <c r="E598" s="127">
        <v>1103120</v>
      </c>
      <c r="F598" s="127">
        <v>949680</v>
      </c>
      <c r="G598" s="127">
        <v>919680</v>
      </c>
      <c r="H598" s="127">
        <v>889680</v>
      </c>
      <c r="I598" s="127">
        <v>859680</v>
      </c>
      <c r="J598" s="127">
        <v>829680</v>
      </c>
      <c r="K598" s="127">
        <v>799680</v>
      </c>
      <c r="L598" s="127">
        <v>769680</v>
      </c>
      <c r="M598" s="127">
        <v>739680</v>
      </c>
      <c r="N598" s="128">
        <v>709680</v>
      </c>
    </row>
    <row r="599" spans="2:14" ht="20.100000000000001" customHeight="1">
      <c r="B599" s="125">
        <v>8860</v>
      </c>
      <c r="C599" s="126">
        <v>8880</v>
      </c>
      <c r="D599" s="127">
        <v>1158420</v>
      </c>
      <c r="E599" s="127">
        <v>1107770</v>
      </c>
      <c r="F599" s="127">
        <v>954040</v>
      </c>
      <c r="G599" s="127">
        <v>924040</v>
      </c>
      <c r="H599" s="127">
        <v>894040</v>
      </c>
      <c r="I599" s="127">
        <v>864040</v>
      </c>
      <c r="J599" s="127">
        <v>834040</v>
      </c>
      <c r="K599" s="127">
        <v>804040</v>
      </c>
      <c r="L599" s="127">
        <v>774040</v>
      </c>
      <c r="M599" s="127">
        <v>744040</v>
      </c>
      <c r="N599" s="128">
        <v>714040</v>
      </c>
    </row>
    <row r="600" spans="2:14" ht="20.100000000000001" customHeight="1">
      <c r="B600" s="125">
        <v>8880</v>
      </c>
      <c r="C600" s="126">
        <v>8900</v>
      </c>
      <c r="D600" s="127">
        <v>1163100</v>
      </c>
      <c r="E600" s="127">
        <v>1112430</v>
      </c>
      <c r="F600" s="127">
        <v>958410</v>
      </c>
      <c r="G600" s="127">
        <v>928410</v>
      </c>
      <c r="H600" s="127">
        <v>898410</v>
      </c>
      <c r="I600" s="127">
        <v>868410</v>
      </c>
      <c r="J600" s="127">
        <v>838410</v>
      </c>
      <c r="K600" s="127">
        <v>808410</v>
      </c>
      <c r="L600" s="127">
        <v>778410</v>
      </c>
      <c r="M600" s="127">
        <v>748410</v>
      </c>
      <c r="N600" s="128">
        <v>718410</v>
      </c>
    </row>
    <row r="601" spans="2:14" ht="20.100000000000001" customHeight="1">
      <c r="B601" s="125">
        <v>8900</v>
      </c>
      <c r="C601" s="126">
        <v>8920</v>
      </c>
      <c r="D601" s="127">
        <v>1167780</v>
      </c>
      <c r="E601" s="127">
        <v>1117080</v>
      </c>
      <c r="F601" s="127">
        <v>962780</v>
      </c>
      <c r="G601" s="127">
        <v>932780</v>
      </c>
      <c r="H601" s="127">
        <v>902780</v>
      </c>
      <c r="I601" s="127">
        <v>872780</v>
      </c>
      <c r="J601" s="127">
        <v>842780</v>
      </c>
      <c r="K601" s="127">
        <v>812780</v>
      </c>
      <c r="L601" s="127">
        <v>782780</v>
      </c>
      <c r="M601" s="127">
        <v>752780</v>
      </c>
      <c r="N601" s="128">
        <v>722780</v>
      </c>
    </row>
    <row r="602" spans="2:14" ht="20.100000000000001" customHeight="1">
      <c r="B602" s="125">
        <v>8920</v>
      </c>
      <c r="C602" s="126">
        <v>8940</v>
      </c>
      <c r="D602" s="127">
        <v>1172460</v>
      </c>
      <c r="E602" s="127">
        <v>1121740</v>
      </c>
      <c r="F602" s="127">
        <v>967150</v>
      </c>
      <c r="G602" s="127">
        <v>937150</v>
      </c>
      <c r="H602" s="127">
        <v>907150</v>
      </c>
      <c r="I602" s="127">
        <v>877150</v>
      </c>
      <c r="J602" s="127">
        <v>847150</v>
      </c>
      <c r="K602" s="127">
        <v>817150</v>
      </c>
      <c r="L602" s="127">
        <v>787150</v>
      </c>
      <c r="M602" s="127">
        <v>757150</v>
      </c>
      <c r="N602" s="128">
        <v>727150</v>
      </c>
    </row>
    <row r="603" spans="2:14" ht="20.100000000000001" customHeight="1">
      <c r="B603" s="125">
        <v>8940</v>
      </c>
      <c r="C603" s="126">
        <v>8960</v>
      </c>
      <c r="D603" s="127">
        <v>1177140</v>
      </c>
      <c r="E603" s="127">
        <v>1126400</v>
      </c>
      <c r="F603" s="127">
        <v>971520</v>
      </c>
      <c r="G603" s="127">
        <v>941520</v>
      </c>
      <c r="H603" s="127">
        <v>911520</v>
      </c>
      <c r="I603" s="127">
        <v>881520</v>
      </c>
      <c r="J603" s="127">
        <v>851520</v>
      </c>
      <c r="K603" s="127">
        <v>821520</v>
      </c>
      <c r="L603" s="127">
        <v>791520</v>
      </c>
      <c r="M603" s="127">
        <v>761520</v>
      </c>
      <c r="N603" s="128">
        <v>731520</v>
      </c>
    </row>
    <row r="604" spans="2:14" ht="20.100000000000001" customHeight="1">
      <c r="B604" s="125">
        <v>8960</v>
      </c>
      <c r="C604" s="126">
        <v>8980</v>
      </c>
      <c r="D604" s="127">
        <v>1181820</v>
      </c>
      <c r="E604" s="127">
        <v>1131050</v>
      </c>
      <c r="F604" s="127">
        <v>975880</v>
      </c>
      <c r="G604" s="127">
        <v>945880</v>
      </c>
      <c r="H604" s="127">
        <v>915880</v>
      </c>
      <c r="I604" s="127">
        <v>885880</v>
      </c>
      <c r="J604" s="127">
        <v>855880</v>
      </c>
      <c r="K604" s="127">
        <v>825880</v>
      </c>
      <c r="L604" s="127">
        <v>795880</v>
      </c>
      <c r="M604" s="127">
        <v>765880</v>
      </c>
      <c r="N604" s="128">
        <v>735880</v>
      </c>
    </row>
    <row r="605" spans="2:14" ht="20.100000000000001" customHeight="1">
      <c r="B605" s="125">
        <v>8980</v>
      </c>
      <c r="C605" s="126">
        <v>9000</v>
      </c>
      <c r="D605" s="127">
        <v>1186500</v>
      </c>
      <c r="E605" s="127">
        <v>1135710</v>
      </c>
      <c r="F605" s="127">
        <v>980250</v>
      </c>
      <c r="G605" s="127">
        <v>950250</v>
      </c>
      <c r="H605" s="127">
        <v>920250</v>
      </c>
      <c r="I605" s="127">
        <v>890250</v>
      </c>
      <c r="J605" s="127">
        <v>860250</v>
      </c>
      <c r="K605" s="127">
        <v>830250</v>
      </c>
      <c r="L605" s="127">
        <v>800250</v>
      </c>
      <c r="M605" s="127">
        <v>770250</v>
      </c>
      <c r="N605" s="128">
        <v>740250</v>
      </c>
    </row>
    <row r="606" spans="2:14" ht="20.100000000000001" customHeight="1">
      <c r="B606" s="125">
        <v>9000</v>
      </c>
      <c r="C606" s="126">
        <v>9020</v>
      </c>
      <c r="D606" s="127">
        <v>1191180</v>
      </c>
      <c r="E606" s="127">
        <v>1140360</v>
      </c>
      <c r="F606" s="127">
        <v>984620</v>
      </c>
      <c r="G606" s="127">
        <v>954620</v>
      </c>
      <c r="H606" s="127">
        <v>924620</v>
      </c>
      <c r="I606" s="127">
        <v>894620</v>
      </c>
      <c r="J606" s="127">
        <v>864620</v>
      </c>
      <c r="K606" s="127">
        <v>834620</v>
      </c>
      <c r="L606" s="127">
        <v>804620</v>
      </c>
      <c r="M606" s="127">
        <v>774620</v>
      </c>
      <c r="N606" s="128">
        <v>744620</v>
      </c>
    </row>
    <row r="607" spans="2:14" ht="20.100000000000001" customHeight="1">
      <c r="B607" s="125">
        <v>9020</v>
      </c>
      <c r="C607" s="126">
        <v>9040</v>
      </c>
      <c r="D607" s="127">
        <v>1195860</v>
      </c>
      <c r="E607" s="127">
        <v>1145020</v>
      </c>
      <c r="F607" s="127">
        <v>988990</v>
      </c>
      <c r="G607" s="127">
        <v>958990</v>
      </c>
      <c r="H607" s="127">
        <v>928990</v>
      </c>
      <c r="I607" s="127">
        <v>898990</v>
      </c>
      <c r="J607" s="127">
        <v>868990</v>
      </c>
      <c r="K607" s="127">
        <v>838990</v>
      </c>
      <c r="L607" s="127">
        <v>808990</v>
      </c>
      <c r="M607" s="127">
        <v>778990</v>
      </c>
      <c r="N607" s="128">
        <v>748990</v>
      </c>
    </row>
    <row r="608" spans="2:14" ht="20.100000000000001" customHeight="1">
      <c r="B608" s="125">
        <v>9040</v>
      </c>
      <c r="C608" s="126">
        <v>9060</v>
      </c>
      <c r="D608" s="127">
        <v>1200540</v>
      </c>
      <c r="E608" s="127">
        <v>1149680</v>
      </c>
      <c r="F608" s="127">
        <v>993360</v>
      </c>
      <c r="G608" s="127">
        <v>963360</v>
      </c>
      <c r="H608" s="127">
        <v>933360</v>
      </c>
      <c r="I608" s="127">
        <v>903360</v>
      </c>
      <c r="J608" s="127">
        <v>873360</v>
      </c>
      <c r="K608" s="127">
        <v>843360</v>
      </c>
      <c r="L608" s="127">
        <v>813360</v>
      </c>
      <c r="M608" s="127">
        <v>783360</v>
      </c>
      <c r="N608" s="128">
        <v>753360</v>
      </c>
    </row>
    <row r="609" spans="2:14" ht="20.100000000000001" customHeight="1">
      <c r="B609" s="125">
        <v>9060</v>
      </c>
      <c r="C609" s="126">
        <v>9080</v>
      </c>
      <c r="D609" s="127">
        <v>1205220</v>
      </c>
      <c r="E609" s="127">
        <v>1154330</v>
      </c>
      <c r="F609" s="127">
        <v>997720</v>
      </c>
      <c r="G609" s="127">
        <v>967720</v>
      </c>
      <c r="H609" s="127">
        <v>937720</v>
      </c>
      <c r="I609" s="127">
        <v>907720</v>
      </c>
      <c r="J609" s="127">
        <v>877720</v>
      </c>
      <c r="K609" s="127">
        <v>847720</v>
      </c>
      <c r="L609" s="127">
        <v>817720</v>
      </c>
      <c r="M609" s="127">
        <v>787720</v>
      </c>
      <c r="N609" s="128">
        <v>757720</v>
      </c>
    </row>
    <row r="610" spans="2:14" ht="20.100000000000001" customHeight="1">
      <c r="B610" s="125">
        <v>9080</v>
      </c>
      <c r="C610" s="126">
        <v>9100</v>
      </c>
      <c r="D610" s="127">
        <v>1209900</v>
      </c>
      <c r="E610" s="127">
        <v>1158990</v>
      </c>
      <c r="F610" s="127">
        <v>1002090</v>
      </c>
      <c r="G610" s="127">
        <v>972090</v>
      </c>
      <c r="H610" s="127">
        <v>942090</v>
      </c>
      <c r="I610" s="127">
        <v>912090</v>
      </c>
      <c r="J610" s="127">
        <v>882090</v>
      </c>
      <c r="K610" s="127">
        <v>852090</v>
      </c>
      <c r="L610" s="127">
        <v>822090</v>
      </c>
      <c r="M610" s="127">
        <v>792090</v>
      </c>
      <c r="N610" s="128">
        <v>762090</v>
      </c>
    </row>
    <row r="611" spans="2:14" ht="20.100000000000001" customHeight="1">
      <c r="B611" s="125">
        <v>9100</v>
      </c>
      <c r="C611" s="126">
        <v>9120</v>
      </c>
      <c r="D611" s="127">
        <v>1214580</v>
      </c>
      <c r="E611" s="127">
        <v>1163640</v>
      </c>
      <c r="F611" s="127">
        <v>1006460</v>
      </c>
      <c r="G611" s="127">
        <v>976460</v>
      </c>
      <c r="H611" s="127">
        <v>946460</v>
      </c>
      <c r="I611" s="127">
        <v>916460</v>
      </c>
      <c r="J611" s="127">
        <v>886460</v>
      </c>
      <c r="K611" s="127">
        <v>856460</v>
      </c>
      <c r="L611" s="127">
        <v>826460</v>
      </c>
      <c r="M611" s="127">
        <v>796460</v>
      </c>
      <c r="N611" s="128">
        <v>766460</v>
      </c>
    </row>
    <row r="612" spans="2:14" ht="20.100000000000001" customHeight="1">
      <c r="B612" s="125">
        <v>9120</v>
      </c>
      <c r="C612" s="126">
        <v>9140</v>
      </c>
      <c r="D612" s="127">
        <v>1219260</v>
      </c>
      <c r="E612" s="127">
        <v>1168300</v>
      </c>
      <c r="F612" s="127">
        <v>1010830</v>
      </c>
      <c r="G612" s="127">
        <v>980830</v>
      </c>
      <c r="H612" s="127">
        <v>950830</v>
      </c>
      <c r="I612" s="127">
        <v>920830</v>
      </c>
      <c r="J612" s="127">
        <v>890830</v>
      </c>
      <c r="K612" s="127">
        <v>860830</v>
      </c>
      <c r="L612" s="127">
        <v>830830</v>
      </c>
      <c r="M612" s="127">
        <v>800830</v>
      </c>
      <c r="N612" s="128">
        <v>770830</v>
      </c>
    </row>
    <row r="613" spans="2:14" ht="20.100000000000001" customHeight="1">
      <c r="B613" s="125">
        <v>9140</v>
      </c>
      <c r="C613" s="126">
        <v>9160</v>
      </c>
      <c r="D613" s="127">
        <v>1223940</v>
      </c>
      <c r="E613" s="127">
        <v>1172960</v>
      </c>
      <c r="F613" s="127">
        <v>1015200</v>
      </c>
      <c r="G613" s="127">
        <v>985200</v>
      </c>
      <c r="H613" s="127">
        <v>955200</v>
      </c>
      <c r="I613" s="127">
        <v>925200</v>
      </c>
      <c r="J613" s="127">
        <v>895200</v>
      </c>
      <c r="K613" s="127">
        <v>865200</v>
      </c>
      <c r="L613" s="127">
        <v>835200</v>
      </c>
      <c r="M613" s="127">
        <v>805200</v>
      </c>
      <c r="N613" s="128">
        <v>775200</v>
      </c>
    </row>
    <row r="614" spans="2:14" ht="20.100000000000001" customHeight="1">
      <c r="B614" s="125">
        <v>9160</v>
      </c>
      <c r="C614" s="126">
        <v>9180</v>
      </c>
      <c r="D614" s="127">
        <v>1228620</v>
      </c>
      <c r="E614" s="127">
        <v>1177610</v>
      </c>
      <c r="F614" s="127">
        <v>1019560</v>
      </c>
      <c r="G614" s="127">
        <v>989560</v>
      </c>
      <c r="H614" s="127">
        <v>959560</v>
      </c>
      <c r="I614" s="127">
        <v>929560</v>
      </c>
      <c r="J614" s="127">
        <v>899560</v>
      </c>
      <c r="K614" s="127">
        <v>869560</v>
      </c>
      <c r="L614" s="127">
        <v>839560</v>
      </c>
      <c r="M614" s="127">
        <v>809560</v>
      </c>
      <c r="N614" s="128">
        <v>779560</v>
      </c>
    </row>
    <row r="615" spans="2:14" ht="20.100000000000001" customHeight="1">
      <c r="B615" s="125">
        <v>9180</v>
      </c>
      <c r="C615" s="126">
        <v>9200</v>
      </c>
      <c r="D615" s="127">
        <v>1233300</v>
      </c>
      <c r="E615" s="127">
        <v>1182270</v>
      </c>
      <c r="F615" s="127">
        <v>1023930</v>
      </c>
      <c r="G615" s="127">
        <v>993930</v>
      </c>
      <c r="H615" s="127">
        <v>963930</v>
      </c>
      <c r="I615" s="127">
        <v>933930</v>
      </c>
      <c r="J615" s="127">
        <v>903930</v>
      </c>
      <c r="K615" s="127">
        <v>873930</v>
      </c>
      <c r="L615" s="127">
        <v>843930</v>
      </c>
      <c r="M615" s="127">
        <v>813930</v>
      </c>
      <c r="N615" s="128">
        <v>783930</v>
      </c>
    </row>
    <row r="616" spans="2:14" ht="20.100000000000001" customHeight="1">
      <c r="B616" s="125">
        <v>9200</v>
      </c>
      <c r="C616" s="126">
        <v>9220</v>
      </c>
      <c r="D616" s="127">
        <v>1237980</v>
      </c>
      <c r="E616" s="127">
        <v>1186920</v>
      </c>
      <c r="F616" s="127">
        <v>1028300</v>
      </c>
      <c r="G616" s="127">
        <v>998300</v>
      </c>
      <c r="H616" s="127">
        <v>968300</v>
      </c>
      <c r="I616" s="127">
        <v>938300</v>
      </c>
      <c r="J616" s="127">
        <v>908300</v>
      </c>
      <c r="K616" s="127">
        <v>878300</v>
      </c>
      <c r="L616" s="127">
        <v>848300</v>
      </c>
      <c r="M616" s="127">
        <v>818300</v>
      </c>
      <c r="N616" s="128">
        <v>788300</v>
      </c>
    </row>
    <row r="617" spans="2:14" ht="20.100000000000001" customHeight="1">
      <c r="B617" s="125">
        <v>9220</v>
      </c>
      <c r="C617" s="126">
        <v>9240</v>
      </c>
      <c r="D617" s="127">
        <v>1244640</v>
      </c>
      <c r="E617" s="127">
        <v>1191580</v>
      </c>
      <c r="F617" s="127">
        <v>1032670</v>
      </c>
      <c r="G617" s="127">
        <v>1002670</v>
      </c>
      <c r="H617" s="127">
        <v>972670</v>
      </c>
      <c r="I617" s="127">
        <v>942670</v>
      </c>
      <c r="J617" s="127">
        <v>912670</v>
      </c>
      <c r="K617" s="127">
        <v>882670</v>
      </c>
      <c r="L617" s="127">
        <v>852670</v>
      </c>
      <c r="M617" s="127">
        <v>822670</v>
      </c>
      <c r="N617" s="128">
        <v>792670</v>
      </c>
    </row>
    <row r="618" spans="2:14" ht="20.100000000000001" customHeight="1">
      <c r="B618" s="125">
        <v>9240</v>
      </c>
      <c r="C618" s="126">
        <v>9260</v>
      </c>
      <c r="D618" s="127">
        <v>1251470</v>
      </c>
      <c r="E618" s="127">
        <v>1196240</v>
      </c>
      <c r="F618" s="127">
        <v>1037040</v>
      </c>
      <c r="G618" s="127">
        <v>1007040</v>
      </c>
      <c r="H618" s="127">
        <v>977040</v>
      </c>
      <c r="I618" s="127">
        <v>947040</v>
      </c>
      <c r="J618" s="127">
        <v>917040</v>
      </c>
      <c r="K618" s="127">
        <v>887040</v>
      </c>
      <c r="L618" s="127">
        <v>857040</v>
      </c>
      <c r="M618" s="127">
        <v>827040</v>
      </c>
      <c r="N618" s="128">
        <v>797040</v>
      </c>
    </row>
    <row r="619" spans="2:14" ht="20.100000000000001" customHeight="1">
      <c r="B619" s="125">
        <v>9260</v>
      </c>
      <c r="C619" s="126">
        <v>9280</v>
      </c>
      <c r="D619" s="127">
        <v>1258290</v>
      </c>
      <c r="E619" s="127">
        <v>1200890</v>
      </c>
      <c r="F619" s="127">
        <v>1041400</v>
      </c>
      <c r="G619" s="127">
        <v>1011400</v>
      </c>
      <c r="H619" s="127">
        <v>981400</v>
      </c>
      <c r="I619" s="127">
        <v>951400</v>
      </c>
      <c r="J619" s="127">
        <v>921400</v>
      </c>
      <c r="K619" s="127">
        <v>891400</v>
      </c>
      <c r="L619" s="127">
        <v>861400</v>
      </c>
      <c r="M619" s="127">
        <v>831400</v>
      </c>
      <c r="N619" s="128">
        <v>801400</v>
      </c>
    </row>
    <row r="620" spans="2:14" ht="20.100000000000001" customHeight="1">
      <c r="B620" s="125">
        <v>9280</v>
      </c>
      <c r="C620" s="126">
        <v>9300</v>
      </c>
      <c r="D620" s="127">
        <v>1265120</v>
      </c>
      <c r="E620" s="127">
        <v>1205550</v>
      </c>
      <c r="F620" s="127">
        <v>1045770</v>
      </c>
      <c r="G620" s="127">
        <v>1015770</v>
      </c>
      <c r="H620" s="127">
        <v>985770</v>
      </c>
      <c r="I620" s="127">
        <v>955770</v>
      </c>
      <c r="J620" s="127">
        <v>925770</v>
      </c>
      <c r="K620" s="127">
        <v>895770</v>
      </c>
      <c r="L620" s="127">
        <v>865770</v>
      </c>
      <c r="M620" s="127">
        <v>835770</v>
      </c>
      <c r="N620" s="128">
        <v>805770</v>
      </c>
    </row>
    <row r="621" spans="2:14" ht="20.100000000000001" customHeight="1">
      <c r="B621" s="125">
        <v>9300</v>
      </c>
      <c r="C621" s="126">
        <v>9320</v>
      </c>
      <c r="D621" s="127">
        <v>1271940</v>
      </c>
      <c r="E621" s="127">
        <v>1210200</v>
      </c>
      <c r="F621" s="127">
        <v>1050140</v>
      </c>
      <c r="G621" s="127">
        <v>1020140</v>
      </c>
      <c r="H621" s="127">
        <v>990140</v>
      </c>
      <c r="I621" s="127">
        <v>960140</v>
      </c>
      <c r="J621" s="127">
        <v>930140</v>
      </c>
      <c r="K621" s="127">
        <v>900140</v>
      </c>
      <c r="L621" s="127">
        <v>870140</v>
      </c>
      <c r="M621" s="127">
        <v>840140</v>
      </c>
      <c r="N621" s="128">
        <v>810140</v>
      </c>
    </row>
    <row r="622" spans="2:14" ht="20.100000000000001" customHeight="1">
      <c r="B622" s="125">
        <v>9320</v>
      </c>
      <c r="C622" s="126">
        <v>9340</v>
      </c>
      <c r="D622" s="127">
        <v>1278770</v>
      </c>
      <c r="E622" s="127">
        <v>1214860</v>
      </c>
      <c r="F622" s="127">
        <v>1054510</v>
      </c>
      <c r="G622" s="127">
        <v>1024510</v>
      </c>
      <c r="H622" s="127">
        <v>994510</v>
      </c>
      <c r="I622" s="127">
        <v>964510</v>
      </c>
      <c r="J622" s="127">
        <v>934510</v>
      </c>
      <c r="K622" s="127">
        <v>904510</v>
      </c>
      <c r="L622" s="127">
        <v>874510</v>
      </c>
      <c r="M622" s="127">
        <v>844510</v>
      </c>
      <c r="N622" s="128">
        <v>814510</v>
      </c>
    </row>
    <row r="623" spans="2:14" ht="20.100000000000001" customHeight="1">
      <c r="B623" s="125">
        <v>9340</v>
      </c>
      <c r="C623" s="126">
        <v>9360</v>
      </c>
      <c r="D623" s="127">
        <v>1285590</v>
      </c>
      <c r="E623" s="127">
        <v>1219520</v>
      </c>
      <c r="F623" s="127">
        <v>1058880</v>
      </c>
      <c r="G623" s="127">
        <v>1028880</v>
      </c>
      <c r="H623" s="127">
        <v>998880</v>
      </c>
      <c r="I623" s="127">
        <v>968880</v>
      </c>
      <c r="J623" s="127">
        <v>938880</v>
      </c>
      <c r="K623" s="127">
        <v>908880</v>
      </c>
      <c r="L623" s="127">
        <v>878880</v>
      </c>
      <c r="M623" s="127">
        <v>848880</v>
      </c>
      <c r="N623" s="128">
        <v>818880</v>
      </c>
    </row>
    <row r="624" spans="2:14" ht="20.100000000000001" customHeight="1">
      <c r="B624" s="125">
        <v>9360</v>
      </c>
      <c r="C624" s="126">
        <v>9380</v>
      </c>
      <c r="D624" s="127">
        <v>1292420</v>
      </c>
      <c r="E624" s="127">
        <v>1224170</v>
      </c>
      <c r="F624" s="127">
        <v>1063240</v>
      </c>
      <c r="G624" s="127">
        <v>1033240</v>
      </c>
      <c r="H624" s="127">
        <v>1003240</v>
      </c>
      <c r="I624" s="127">
        <v>973240</v>
      </c>
      <c r="J624" s="127">
        <v>943240</v>
      </c>
      <c r="K624" s="127">
        <v>913240</v>
      </c>
      <c r="L624" s="127">
        <v>883240</v>
      </c>
      <c r="M624" s="127">
        <v>853240</v>
      </c>
      <c r="N624" s="128">
        <v>823240</v>
      </c>
    </row>
    <row r="625" spans="2:14" ht="20.100000000000001" customHeight="1">
      <c r="B625" s="125">
        <v>9380</v>
      </c>
      <c r="C625" s="126">
        <v>9400</v>
      </c>
      <c r="D625" s="127">
        <v>1299240</v>
      </c>
      <c r="E625" s="127">
        <v>1228830</v>
      </c>
      <c r="F625" s="127">
        <v>1067610</v>
      </c>
      <c r="G625" s="127">
        <v>1037610</v>
      </c>
      <c r="H625" s="127">
        <v>1007610</v>
      </c>
      <c r="I625" s="127">
        <v>977610</v>
      </c>
      <c r="J625" s="127">
        <v>947610</v>
      </c>
      <c r="K625" s="127">
        <v>917610</v>
      </c>
      <c r="L625" s="127">
        <v>887610</v>
      </c>
      <c r="M625" s="127">
        <v>857610</v>
      </c>
      <c r="N625" s="128">
        <v>827610</v>
      </c>
    </row>
    <row r="626" spans="2:14" ht="20.100000000000001" customHeight="1">
      <c r="B626" s="125">
        <v>9400</v>
      </c>
      <c r="C626" s="126">
        <v>9420</v>
      </c>
      <c r="D626" s="127">
        <v>1306070</v>
      </c>
      <c r="E626" s="127">
        <v>1233480</v>
      </c>
      <c r="F626" s="127">
        <v>1071980</v>
      </c>
      <c r="G626" s="127">
        <v>1041980</v>
      </c>
      <c r="H626" s="127">
        <v>1011980</v>
      </c>
      <c r="I626" s="127">
        <v>981980</v>
      </c>
      <c r="J626" s="127">
        <v>951980</v>
      </c>
      <c r="K626" s="127">
        <v>921980</v>
      </c>
      <c r="L626" s="127">
        <v>891980</v>
      </c>
      <c r="M626" s="127">
        <v>861980</v>
      </c>
      <c r="N626" s="128">
        <v>831980</v>
      </c>
    </row>
    <row r="627" spans="2:14" ht="20.100000000000001" customHeight="1">
      <c r="B627" s="125">
        <v>9420</v>
      </c>
      <c r="C627" s="126">
        <v>9440</v>
      </c>
      <c r="D627" s="127">
        <v>1312890</v>
      </c>
      <c r="E627" s="127">
        <v>1238140</v>
      </c>
      <c r="F627" s="127">
        <v>1076350</v>
      </c>
      <c r="G627" s="127">
        <v>1046350</v>
      </c>
      <c r="H627" s="127">
        <v>1016350</v>
      </c>
      <c r="I627" s="127">
        <v>986350</v>
      </c>
      <c r="J627" s="127">
        <v>956350</v>
      </c>
      <c r="K627" s="127">
        <v>926350</v>
      </c>
      <c r="L627" s="127">
        <v>896350</v>
      </c>
      <c r="M627" s="127">
        <v>866350</v>
      </c>
      <c r="N627" s="128">
        <v>836350</v>
      </c>
    </row>
    <row r="628" spans="2:14" ht="20.100000000000001" customHeight="1">
      <c r="B628" s="125">
        <v>9440</v>
      </c>
      <c r="C628" s="126">
        <v>9460</v>
      </c>
      <c r="D628" s="127">
        <v>1319720</v>
      </c>
      <c r="E628" s="127">
        <v>1244840</v>
      </c>
      <c r="F628" s="127">
        <v>1080720</v>
      </c>
      <c r="G628" s="127">
        <v>1050720</v>
      </c>
      <c r="H628" s="127">
        <v>1020720</v>
      </c>
      <c r="I628" s="127">
        <v>990720</v>
      </c>
      <c r="J628" s="127">
        <v>960720</v>
      </c>
      <c r="K628" s="127">
        <v>930720</v>
      </c>
      <c r="L628" s="127">
        <v>900720</v>
      </c>
      <c r="M628" s="127">
        <v>870720</v>
      </c>
      <c r="N628" s="128">
        <v>840720</v>
      </c>
    </row>
    <row r="629" spans="2:14" ht="20.100000000000001" customHeight="1">
      <c r="B629" s="125">
        <v>9460</v>
      </c>
      <c r="C629" s="126">
        <v>9480</v>
      </c>
      <c r="D629" s="127">
        <v>1326540</v>
      </c>
      <c r="E629" s="127">
        <v>1251630</v>
      </c>
      <c r="F629" s="127">
        <v>1085080</v>
      </c>
      <c r="G629" s="127">
        <v>1055080</v>
      </c>
      <c r="H629" s="127">
        <v>1025080</v>
      </c>
      <c r="I629" s="127">
        <v>995080</v>
      </c>
      <c r="J629" s="127">
        <v>965080</v>
      </c>
      <c r="K629" s="127">
        <v>935080</v>
      </c>
      <c r="L629" s="127">
        <v>905080</v>
      </c>
      <c r="M629" s="127">
        <v>875080</v>
      </c>
      <c r="N629" s="128">
        <v>845080</v>
      </c>
    </row>
    <row r="630" spans="2:14" ht="20.100000000000001" customHeight="1">
      <c r="B630" s="125">
        <v>9480</v>
      </c>
      <c r="C630" s="126">
        <v>9500</v>
      </c>
      <c r="D630" s="127">
        <v>1333370</v>
      </c>
      <c r="E630" s="127">
        <v>1258420</v>
      </c>
      <c r="F630" s="127">
        <v>1089450</v>
      </c>
      <c r="G630" s="127">
        <v>1059450</v>
      </c>
      <c r="H630" s="127">
        <v>1029450</v>
      </c>
      <c r="I630" s="127">
        <v>999450</v>
      </c>
      <c r="J630" s="127">
        <v>969450</v>
      </c>
      <c r="K630" s="127">
        <v>939450</v>
      </c>
      <c r="L630" s="127">
        <v>909450</v>
      </c>
      <c r="M630" s="127">
        <v>879450</v>
      </c>
      <c r="N630" s="128">
        <v>849450</v>
      </c>
    </row>
    <row r="631" spans="2:14" ht="20.100000000000001" customHeight="1">
      <c r="B631" s="125">
        <v>9500</v>
      </c>
      <c r="C631" s="126">
        <v>9520</v>
      </c>
      <c r="D631" s="127">
        <v>1340190</v>
      </c>
      <c r="E631" s="127">
        <v>1265210</v>
      </c>
      <c r="F631" s="127">
        <v>1093820</v>
      </c>
      <c r="G631" s="127">
        <v>1063820</v>
      </c>
      <c r="H631" s="127">
        <v>1033820</v>
      </c>
      <c r="I631" s="127">
        <v>1003820</v>
      </c>
      <c r="J631" s="127">
        <v>973820</v>
      </c>
      <c r="K631" s="127">
        <v>943820</v>
      </c>
      <c r="L631" s="127">
        <v>913820</v>
      </c>
      <c r="M631" s="127">
        <v>883820</v>
      </c>
      <c r="N631" s="128">
        <v>853820</v>
      </c>
    </row>
    <row r="632" spans="2:14" ht="20.100000000000001" customHeight="1">
      <c r="B632" s="125">
        <v>9520</v>
      </c>
      <c r="C632" s="126">
        <v>9540</v>
      </c>
      <c r="D632" s="127">
        <v>1347020</v>
      </c>
      <c r="E632" s="127">
        <v>1272000</v>
      </c>
      <c r="F632" s="127">
        <v>1098190</v>
      </c>
      <c r="G632" s="127">
        <v>1068190</v>
      </c>
      <c r="H632" s="127">
        <v>1038190</v>
      </c>
      <c r="I632" s="127">
        <v>1008190</v>
      </c>
      <c r="J632" s="127">
        <v>978190</v>
      </c>
      <c r="K632" s="127">
        <v>948190</v>
      </c>
      <c r="L632" s="127">
        <v>918190</v>
      </c>
      <c r="M632" s="127">
        <v>888190</v>
      </c>
      <c r="N632" s="128">
        <v>858190</v>
      </c>
    </row>
    <row r="633" spans="2:14" ht="20.100000000000001" customHeight="1">
      <c r="B633" s="125">
        <v>9540</v>
      </c>
      <c r="C633" s="126">
        <v>9560</v>
      </c>
      <c r="D633" s="127">
        <v>1353840</v>
      </c>
      <c r="E633" s="127">
        <v>1278790</v>
      </c>
      <c r="F633" s="127">
        <v>1102560</v>
      </c>
      <c r="G633" s="127">
        <v>1072560</v>
      </c>
      <c r="H633" s="127">
        <v>1042560</v>
      </c>
      <c r="I633" s="127">
        <v>1012560</v>
      </c>
      <c r="J633" s="127">
        <v>982560</v>
      </c>
      <c r="K633" s="127">
        <v>952560</v>
      </c>
      <c r="L633" s="127">
        <v>922560</v>
      </c>
      <c r="M633" s="127">
        <v>892560</v>
      </c>
      <c r="N633" s="128">
        <v>862560</v>
      </c>
    </row>
    <row r="634" spans="2:14" ht="20.100000000000001" customHeight="1">
      <c r="B634" s="125">
        <v>9560</v>
      </c>
      <c r="C634" s="126">
        <v>9580</v>
      </c>
      <c r="D634" s="127">
        <v>1360670</v>
      </c>
      <c r="E634" s="127">
        <v>1285580</v>
      </c>
      <c r="F634" s="127">
        <v>1106920</v>
      </c>
      <c r="G634" s="127">
        <v>1076920</v>
      </c>
      <c r="H634" s="127">
        <v>1046920</v>
      </c>
      <c r="I634" s="127">
        <v>1016920</v>
      </c>
      <c r="J634" s="127">
        <v>986920</v>
      </c>
      <c r="K634" s="127">
        <v>956920</v>
      </c>
      <c r="L634" s="127">
        <v>926920</v>
      </c>
      <c r="M634" s="127">
        <v>896920</v>
      </c>
      <c r="N634" s="128">
        <v>866920</v>
      </c>
    </row>
    <row r="635" spans="2:14" ht="20.100000000000001" customHeight="1">
      <c r="B635" s="125">
        <v>9580</v>
      </c>
      <c r="C635" s="126">
        <v>9600</v>
      </c>
      <c r="D635" s="127">
        <v>1367490</v>
      </c>
      <c r="E635" s="127">
        <v>1292370</v>
      </c>
      <c r="F635" s="127">
        <v>1111290</v>
      </c>
      <c r="G635" s="127">
        <v>1081290</v>
      </c>
      <c r="H635" s="127">
        <v>1051290</v>
      </c>
      <c r="I635" s="127">
        <v>1021290</v>
      </c>
      <c r="J635" s="127">
        <v>991290</v>
      </c>
      <c r="K635" s="127">
        <v>961290</v>
      </c>
      <c r="L635" s="127">
        <v>931290</v>
      </c>
      <c r="M635" s="127">
        <v>901290</v>
      </c>
      <c r="N635" s="128">
        <v>871290</v>
      </c>
    </row>
    <row r="636" spans="2:14" ht="20.100000000000001" customHeight="1">
      <c r="B636" s="125">
        <v>9600</v>
      </c>
      <c r="C636" s="126">
        <v>9620</v>
      </c>
      <c r="D636" s="127">
        <v>1374320</v>
      </c>
      <c r="E636" s="127">
        <v>1299160</v>
      </c>
      <c r="F636" s="127">
        <v>1115660</v>
      </c>
      <c r="G636" s="127">
        <v>1085660</v>
      </c>
      <c r="H636" s="127">
        <v>1055660</v>
      </c>
      <c r="I636" s="127">
        <v>1025660</v>
      </c>
      <c r="J636" s="127">
        <v>995660</v>
      </c>
      <c r="K636" s="127">
        <v>965660</v>
      </c>
      <c r="L636" s="127">
        <v>935660</v>
      </c>
      <c r="M636" s="127">
        <v>905660</v>
      </c>
      <c r="N636" s="128">
        <v>875660</v>
      </c>
    </row>
    <row r="637" spans="2:14" ht="20.100000000000001" customHeight="1">
      <c r="B637" s="125">
        <v>9620</v>
      </c>
      <c r="C637" s="126">
        <v>9640</v>
      </c>
      <c r="D637" s="127">
        <v>1381140</v>
      </c>
      <c r="E637" s="127">
        <v>1305950</v>
      </c>
      <c r="F637" s="127">
        <v>1120030</v>
      </c>
      <c r="G637" s="127">
        <v>1090030</v>
      </c>
      <c r="H637" s="127">
        <v>1060030</v>
      </c>
      <c r="I637" s="127">
        <v>1030030</v>
      </c>
      <c r="J637" s="127">
        <v>1000030</v>
      </c>
      <c r="K637" s="127">
        <v>970030</v>
      </c>
      <c r="L637" s="127">
        <v>940030</v>
      </c>
      <c r="M637" s="127">
        <v>910030</v>
      </c>
      <c r="N637" s="128">
        <v>880030</v>
      </c>
    </row>
    <row r="638" spans="2:14" ht="20.100000000000001" customHeight="1">
      <c r="B638" s="125">
        <v>9640</v>
      </c>
      <c r="C638" s="126">
        <v>9660</v>
      </c>
      <c r="D638" s="127">
        <v>1387970</v>
      </c>
      <c r="E638" s="127">
        <v>1312740</v>
      </c>
      <c r="F638" s="127">
        <v>1124400</v>
      </c>
      <c r="G638" s="127">
        <v>1094400</v>
      </c>
      <c r="H638" s="127">
        <v>1064400</v>
      </c>
      <c r="I638" s="127">
        <v>1034400</v>
      </c>
      <c r="J638" s="127">
        <v>1004400</v>
      </c>
      <c r="K638" s="127">
        <v>974400</v>
      </c>
      <c r="L638" s="127">
        <v>944400</v>
      </c>
      <c r="M638" s="127">
        <v>914400</v>
      </c>
      <c r="N638" s="128">
        <v>884400</v>
      </c>
    </row>
    <row r="639" spans="2:14" ht="20.100000000000001" customHeight="1">
      <c r="B639" s="125">
        <v>9660</v>
      </c>
      <c r="C639" s="126">
        <v>9680</v>
      </c>
      <c r="D639" s="127">
        <v>1394790</v>
      </c>
      <c r="E639" s="127">
        <v>1319530</v>
      </c>
      <c r="F639" s="127">
        <v>1128760</v>
      </c>
      <c r="G639" s="127">
        <v>1098760</v>
      </c>
      <c r="H639" s="127">
        <v>1068760</v>
      </c>
      <c r="I639" s="127">
        <v>1038760</v>
      </c>
      <c r="J639" s="127">
        <v>1008760</v>
      </c>
      <c r="K639" s="127">
        <v>978760</v>
      </c>
      <c r="L639" s="127">
        <v>948760</v>
      </c>
      <c r="M639" s="127">
        <v>918760</v>
      </c>
      <c r="N639" s="128">
        <v>888760</v>
      </c>
    </row>
    <row r="640" spans="2:14" ht="20.100000000000001" customHeight="1">
      <c r="B640" s="125">
        <v>9680</v>
      </c>
      <c r="C640" s="126">
        <v>9700</v>
      </c>
      <c r="D640" s="127">
        <v>1401620</v>
      </c>
      <c r="E640" s="127">
        <v>1326320</v>
      </c>
      <c r="F640" s="127">
        <v>1133130</v>
      </c>
      <c r="G640" s="127">
        <v>1103130</v>
      </c>
      <c r="H640" s="127">
        <v>1073130</v>
      </c>
      <c r="I640" s="127">
        <v>1043130</v>
      </c>
      <c r="J640" s="127">
        <v>1013130</v>
      </c>
      <c r="K640" s="127">
        <v>983130</v>
      </c>
      <c r="L640" s="127">
        <v>953130</v>
      </c>
      <c r="M640" s="127">
        <v>923130</v>
      </c>
      <c r="N640" s="128">
        <v>893130</v>
      </c>
    </row>
    <row r="641" spans="2:14" ht="20.100000000000001" customHeight="1">
      <c r="B641" s="125">
        <v>9700</v>
      </c>
      <c r="C641" s="126">
        <v>9720</v>
      </c>
      <c r="D641" s="127">
        <v>1408440</v>
      </c>
      <c r="E641" s="127">
        <v>1333110</v>
      </c>
      <c r="F641" s="127">
        <v>1137500</v>
      </c>
      <c r="G641" s="127">
        <v>1107500</v>
      </c>
      <c r="H641" s="127">
        <v>1077500</v>
      </c>
      <c r="I641" s="127">
        <v>1047500</v>
      </c>
      <c r="J641" s="127">
        <v>1017500</v>
      </c>
      <c r="K641" s="127">
        <v>987500</v>
      </c>
      <c r="L641" s="127">
        <v>957500</v>
      </c>
      <c r="M641" s="127">
        <v>927500</v>
      </c>
      <c r="N641" s="128">
        <v>897500</v>
      </c>
    </row>
    <row r="642" spans="2:14" ht="20.100000000000001" customHeight="1">
      <c r="B642" s="125">
        <v>9720</v>
      </c>
      <c r="C642" s="126">
        <v>9740</v>
      </c>
      <c r="D642" s="127">
        <v>1415270</v>
      </c>
      <c r="E642" s="127">
        <v>1339900</v>
      </c>
      <c r="F642" s="127">
        <v>1141870</v>
      </c>
      <c r="G642" s="127">
        <v>1111870</v>
      </c>
      <c r="H642" s="127">
        <v>1081870</v>
      </c>
      <c r="I642" s="127">
        <v>1051870</v>
      </c>
      <c r="J642" s="127">
        <v>1021870</v>
      </c>
      <c r="K642" s="127">
        <v>991870</v>
      </c>
      <c r="L642" s="127">
        <v>961870</v>
      </c>
      <c r="M642" s="127">
        <v>931870</v>
      </c>
      <c r="N642" s="128">
        <v>901870</v>
      </c>
    </row>
    <row r="643" spans="2:14" ht="20.100000000000001" customHeight="1">
      <c r="B643" s="125">
        <v>9740</v>
      </c>
      <c r="C643" s="126">
        <v>9760</v>
      </c>
      <c r="D643" s="127">
        <v>1422090</v>
      </c>
      <c r="E643" s="127">
        <v>1346690</v>
      </c>
      <c r="F643" s="127">
        <v>1146240</v>
      </c>
      <c r="G643" s="127">
        <v>1116240</v>
      </c>
      <c r="H643" s="127">
        <v>1086240</v>
      </c>
      <c r="I643" s="127">
        <v>1056240</v>
      </c>
      <c r="J643" s="127">
        <v>1026240</v>
      </c>
      <c r="K643" s="127">
        <v>996240</v>
      </c>
      <c r="L643" s="127">
        <v>966240</v>
      </c>
      <c r="M643" s="127">
        <v>936240</v>
      </c>
      <c r="N643" s="128">
        <v>906240</v>
      </c>
    </row>
    <row r="644" spans="2:14" ht="20.100000000000001" customHeight="1">
      <c r="B644" s="125">
        <v>9760</v>
      </c>
      <c r="C644" s="126">
        <v>9780</v>
      </c>
      <c r="D644" s="127">
        <v>1428920</v>
      </c>
      <c r="E644" s="127">
        <v>1353480</v>
      </c>
      <c r="F644" s="127">
        <v>1150600</v>
      </c>
      <c r="G644" s="127">
        <v>1120600</v>
      </c>
      <c r="H644" s="127">
        <v>1090600</v>
      </c>
      <c r="I644" s="127">
        <v>1060600</v>
      </c>
      <c r="J644" s="127">
        <v>1030600</v>
      </c>
      <c r="K644" s="127">
        <v>1000600</v>
      </c>
      <c r="L644" s="127">
        <v>970600</v>
      </c>
      <c r="M644" s="127">
        <v>940600</v>
      </c>
      <c r="N644" s="128">
        <v>910600</v>
      </c>
    </row>
    <row r="645" spans="2:14" ht="20.100000000000001" customHeight="1">
      <c r="B645" s="125">
        <v>9780</v>
      </c>
      <c r="C645" s="126">
        <v>9800</v>
      </c>
      <c r="D645" s="127">
        <v>1435740</v>
      </c>
      <c r="E645" s="127">
        <v>1360270</v>
      </c>
      <c r="F645" s="127">
        <v>1154970</v>
      </c>
      <c r="G645" s="127">
        <v>1124970</v>
      </c>
      <c r="H645" s="127">
        <v>1094970</v>
      </c>
      <c r="I645" s="127">
        <v>1064970</v>
      </c>
      <c r="J645" s="127">
        <v>1034970</v>
      </c>
      <c r="K645" s="127">
        <v>1004970</v>
      </c>
      <c r="L645" s="127">
        <v>974970</v>
      </c>
      <c r="M645" s="127">
        <v>944970</v>
      </c>
      <c r="N645" s="128">
        <v>914970</v>
      </c>
    </row>
    <row r="646" spans="2:14" ht="20.100000000000001" customHeight="1">
      <c r="B646" s="125">
        <v>9800</v>
      </c>
      <c r="C646" s="126">
        <v>9820</v>
      </c>
      <c r="D646" s="127">
        <v>1442570</v>
      </c>
      <c r="E646" s="127">
        <v>1367060</v>
      </c>
      <c r="F646" s="127">
        <v>1159340</v>
      </c>
      <c r="G646" s="127">
        <v>1129340</v>
      </c>
      <c r="H646" s="127">
        <v>1099340</v>
      </c>
      <c r="I646" s="127">
        <v>1069340</v>
      </c>
      <c r="J646" s="127">
        <v>1039340</v>
      </c>
      <c r="K646" s="127">
        <v>1009340</v>
      </c>
      <c r="L646" s="127">
        <v>979340</v>
      </c>
      <c r="M646" s="127">
        <v>949340</v>
      </c>
      <c r="N646" s="128">
        <v>919340</v>
      </c>
    </row>
    <row r="647" spans="2:14" ht="20.100000000000001" customHeight="1">
      <c r="B647" s="125">
        <v>9820</v>
      </c>
      <c r="C647" s="126">
        <v>9840</v>
      </c>
      <c r="D647" s="127">
        <v>1449390</v>
      </c>
      <c r="E647" s="127">
        <v>1373850</v>
      </c>
      <c r="F647" s="127">
        <v>1163710</v>
      </c>
      <c r="G647" s="127">
        <v>1133710</v>
      </c>
      <c r="H647" s="127">
        <v>1103710</v>
      </c>
      <c r="I647" s="127">
        <v>1073710</v>
      </c>
      <c r="J647" s="127">
        <v>1043710</v>
      </c>
      <c r="K647" s="127">
        <v>1013710</v>
      </c>
      <c r="L647" s="127">
        <v>983710</v>
      </c>
      <c r="M647" s="127">
        <v>953710</v>
      </c>
      <c r="N647" s="128">
        <v>923710</v>
      </c>
    </row>
    <row r="648" spans="2:14" ht="20.100000000000001" customHeight="1">
      <c r="B648" s="125">
        <v>9840</v>
      </c>
      <c r="C648" s="126">
        <v>9860</v>
      </c>
      <c r="D648" s="127">
        <v>1456220</v>
      </c>
      <c r="E648" s="127">
        <v>1380640</v>
      </c>
      <c r="F648" s="127">
        <v>1168080</v>
      </c>
      <c r="G648" s="127">
        <v>1138080</v>
      </c>
      <c r="H648" s="127">
        <v>1108080</v>
      </c>
      <c r="I648" s="127">
        <v>1078080</v>
      </c>
      <c r="J648" s="127">
        <v>1048080</v>
      </c>
      <c r="K648" s="127">
        <v>1018080</v>
      </c>
      <c r="L648" s="127">
        <v>988080</v>
      </c>
      <c r="M648" s="127">
        <v>958080</v>
      </c>
      <c r="N648" s="128">
        <v>928080</v>
      </c>
    </row>
    <row r="649" spans="2:14" ht="20.100000000000001" customHeight="1">
      <c r="B649" s="125">
        <v>9860</v>
      </c>
      <c r="C649" s="126">
        <v>9880</v>
      </c>
      <c r="D649" s="127">
        <v>1463040</v>
      </c>
      <c r="E649" s="127">
        <v>1387430</v>
      </c>
      <c r="F649" s="127">
        <v>1172440</v>
      </c>
      <c r="G649" s="127">
        <v>1142440</v>
      </c>
      <c r="H649" s="127">
        <v>1112440</v>
      </c>
      <c r="I649" s="127">
        <v>1082440</v>
      </c>
      <c r="J649" s="127">
        <v>1052440</v>
      </c>
      <c r="K649" s="127">
        <v>1022440</v>
      </c>
      <c r="L649" s="127">
        <v>992440</v>
      </c>
      <c r="M649" s="127">
        <v>962440</v>
      </c>
      <c r="N649" s="128">
        <v>932440</v>
      </c>
    </row>
    <row r="650" spans="2:14" ht="20.100000000000001" customHeight="1">
      <c r="B650" s="125">
        <v>9880</v>
      </c>
      <c r="C650" s="126">
        <v>9900</v>
      </c>
      <c r="D650" s="127">
        <v>1469870</v>
      </c>
      <c r="E650" s="127">
        <v>1394220</v>
      </c>
      <c r="F650" s="127">
        <v>1176810</v>
      </c>
      <c r="G650" s="127">
        <v>1146810</v>
      </c>
      <c r="H650" s="127">
        <v>1116810</v>
      </c>
      <c r="I650" s="127">
        <v>1086810</v>
      </c>
      <c r="J650" s="127">
        <v>1056810</v>
      </c>
      <c r="K650" s="127">
        <v>1026810</v>
      </c>
      <c r="L650" s="127">
        <v>996810</v>
      </c>
      <c r="M650" s="127">
        <v>966810</v>
      </c>
      <c r="N650" s="128">
        <v>936810</v>
      </c>
    </row>
    <row r="651" spans="2:14" ht="20.100000000000001" customHeight="1">
      <c r="B651" s="125">
        <v>9900</v>
      </c>
      <c r="C651" s="126">
        <v>9920</v>
      </c>
      <c r="D651" s="127">
        <v>1476690</v>
      </c>
      <c r="E651" s="127">
        <v>1401010</v>
      </c>
      <c r="F651" s="127">
        <v>1181180</v>
      </c>
      <c r="G651" s="127">
        <v>1151180</v>
      </c>
      <c r="H651" s="127">
        <v>1121180</v>
      </c>
      <c r="I651" s="127">
        <v>1091180</v>
      </c>
      <c r="J651" s="127">
        <v>1061180</v>
      </c>
      <c r="K651" s="127">
        <v>1031180</v>
      </c>
      <c r="L651" s="127">
        <v>1001180</v>
      </c>
      <c r="M651" s="127">
        <v>971180</v>
      </c>
      <c r="N651" s="128">
        <v>941180</v>
      </c>
    </row>
    <row r="652" spans="2:14" ht="20.100000000000001" customHeight="1">
      <c r="B652" s="125">
        <v>9920</v>
      </c>
      <c r="C652" s="126">
        <v>9940</v>
      </c>
      <c r="D652" s="127">
        <v>1483520</v>
      </c>
      <c r="E652" s="127">
        <v>1407800</v>
      </c>
      <c r="F652" s="127">
        <v>1185550</v>
      </c>
      <c r="G652" s="127">
        <v>1155550</v>
      </c>
      <c r="H652" s="127">
        <v>1125550</v>
      </c>
      <c r="I652" s="127">
        <v>1095550</v>
      </c>
      <c r="J652" s="127">
        <v>1065550</v>
      </c>
      <c r="K652" s="127">
        <v>1035550</v>
      </c>
      <c r="L652" s="127">
        <v>1005550</v>
      </c>
      <c r="M652" s="127">
        <v>975550</v>
      </c>
      <c r="N652" s="128">
        <v>945550</v>
      </c>
    </row>
    <row r="653" spans="2:14" ht="20.100000000000001" customHeight="1">
      <c r="B653" s="125">
        <v>9940</v>
      </c>
      <c r="C653" s="126">
        <v>9960</v>
      </c>
      <c r="D653" s="127">
        <v>1490340</v>
      </c>
      <c r="E653" s="127">
        <v>1414590</v>
      </c>
      <c r="F653" s="127">
        <v>1189920</v>
      </c>
      <c r="G653" s="127">
        <v>1159920</v>
      </c>
      <c r="H653" s="127">
        <v>1129920</v>
      </c>
      <c r="I653" s="127">
        <v>1099920</v>
      </c>
      <c r="J653" s="127">
        <v>1069920</v>
      </c>
      <c r="K653" s="127">
        <v>1039920</v>
      </c>
      <c r="L653" s="127">
        <v>1009920</v>
      </c>
      <c r="M653" s="127">
        <v>979920</v>
      </c>
      <c r="N653" s="128">
        <v>949920</v>
      </c>
    </row>
    <row r="654" spans="2:14" ht="20.100000000000001" customHeight="1">
      <c r="B654" s="125">
        <v>9960</v>
      </c>
      <c r="C654" s="126">
        <v>9980</v>
      </c>
      <c r="D654" s="127">
        <v>1497170</v>
      </c>
      <c r="E654" s="127">
        <v>1421380</v>
      </c>
      <c r="F654" s="127">
        <v>1194280</v>
      </c>
      <c r="G654" s="127">
        <v>1164280</v>
      </c>
      <c r="H654" s="127">
        <v>1134280</v>
      </c>
      <c r="I654" s="127">
        <v>1104280</v>
      </c>
      <c r="J654" s="127">
        <v>1074280</v>
      </c>
      <c r="K654" s="127">
        <v>1044280</v>
      </c>
      <c r="L654" s="127">
        <v>1014280</v>
      </c>
      <c r="M654" s="127">
        <v>984280</v>
      </c>
      <c r="N654" s="128">
        <v>954280</v>
      </c>
    </row>
    <row r="655" spans="2:14" ht="20.100000000000001" customHeight="1">
      <c r="B655" s="125">
        <v>9980</v>
      </c>
      <c r="C655" s="126">
        <v>10000</v>
      </c>
      <c r="D655" s="127">
        <v>1503990</v>
      </c>
      <c r="E655" s="127">
        <v>1428170</v>
      </c>
      <c r="F655" s="127">
        <v>1198650</v>
      </c>
      <c r="G655" s="127">
        <v>1168650</v>
      </c>
      <c r="H655" s="127">
        <v>1138650</v>
      </c>
      <c r="I655" s="127">
        <v>1108650</v>
      </c>
      <c r="J655" s="127">
        <v>1078650</v>
      </c>
      <c r="K655" s="127">
        <v>1048650</v>
      </c>
      <c r="L655" s="127">
        <v>1018650</v>
      </c>
      <c r="M655" s="127">
        <v>988650</v>
      </c>
      <c r="N655" s="128">
        <v>958650</v>
      </c>
    </row>
    <row r="656" spans="2:14" ht="20.100000000000001" customHeight="1">
      <c r="B656" s="129">
        <v>10000</v>
      </c>
      <c r="C656" s="130">
        <v>10000</v>
      </c>
      <c r="D656" s="127">
        <v>1507400</v>
      </c>
      <c r="E656" s="127">
        <v>1431570</v>
      </c>
      <c r="F656" s="127">
        <v>1200840</v>
      </c>
      <c r="G656" s="127">
        <v>1170840</v>
      </c>
      <c r="H656" s="127">
        <v>1140840</v>
      </c>
      <c r="I656" s="127">
        <v>1110840</v>
      </c>
      <c r="J656" s="127">
        <v>1080840</v>
      </c>
      <c r="K656" s="127">
        <v>1050840</v>
      </c>
      <c r="L656" s="127">
        <v>1020840</v>
      </c>
      <c r="M656" s="127">
        <v>990840</v>
      </c>
      <c r="N656" s="128">
        <v>960840</v>
      </c>
    </row>
    <row r="657" spans="2:14" ht="20.100000000000001" customHeight="1">
      <c r="B657" s="293" t="s">
        <v>41</v>
      </c>
      <c r="C657" s="294"/>
      <c r="D657" s="289" t="s">
        <v>269</v>
      </c>
      <c r="E657" s="290"/>
      <c r="F657" s="290"/>
      <c r="G657" s="290"/>
      <c r="H657" s="290"/>
      <c r="I657" s="290"/>
      <c r="J657" s="290"/>
      <c r="K657" s="290"/>
      <c r="L657" s="290"/>
      <c r="M657" s="290"/>
      <c r="N657" s="290"/>
    </row>
    <row r="658" spans="2:14" ht="20.100000000000001" customHeight="1">
      <c r="B658" s="293" t="s">
        <v>42</v>
      </c>
      <c r="C658" s="294"/>
      <c r="D658" s="291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</row>
    <row r="659" spans="2:14" ht="20.100000000000001" customHeight="1">
      <c r="B659" s="293" t="s">
        <v>259</v>
      </c>
      <c r="C659" s="294"/>
      <c r="D659" s="289" t="s">
        <v>270</v>
      </c>
      <c r="E659" s="290"/>
      <c r="F659" s="290"/>
      <c r="G659" s="290"/>
      <c r="H659" s="290"/>
      <c r="I659" s="290"/>
      <c r="J659" s="290"/>
      <c r="K659" s="290"/>
      <c r="L659" s="290"/>
      <c r="M659" s="290"/>
      <c r="N659" s="290"/>
    </row>
    <row r="660" spans="2:14" ht="20.100000000000001" customHeight="1">
      <c r="B660" s="293" t="s">
        <v>266</v>
      </c>
      <c r="C660" s="294"/>
      <c r="D660" s="291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</row>
    <row r="661" spans="2:14" ht="20.100000000000001" customHeight="1">
      <c r="B661" s="293" t="s">
        <v>267</v>
      </c>
      <c r="C661" s="294"/>
      <c r="D661" s="289" t="s">
        <v>271</v>
      </c>
      <c r="E661" s="290"/>
      <c r="F661" s="290"/>
      <c r="G661" s="290"/>
      <c r="H661" s="290"/>
      <c r="I661" s="290"/>
      <c r="J661" s="290"/>
      <c r="K661" s="290"/>
      <c r="L661" s="290"/>
      <c r="M661" s="290"/>
      <c r="N661" s="290"/>
    </row>
    <row r="662" spans="2:14" ht="20.100000000000001" customHeight="1">
      <c r="B662" s="293" t="s">
        <v>268</v>
      </c>
      <c r="C662" s="294"/>
      <c r="D662" s="291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</row>
    <row r="663" spans="2:14" ht="20.100000000000001" customHeight="1">
      <c r="B663" s="293" t="s">
        <v>272</v>
      </c>
      <c r="C663" s="294"/>
      <c r="D663" s="289" t="s">
        <v>278</v>
      </c>
      <c r="E663" s="290"/>
      <c r="F663" s="290"/>
      <c r="G663" s="290"/>
      <c r="H663" s="290"/>
      <c r="I663" s="290"/>
      <c r="J663" s="290"/>
      <c r="K663" s="290"/>
      <c r="L663" s="290"/>
      <c r="M663" s="290"/>
      <c r="N663" s="290"/>
    </row>
    <row r="664" spans="2:14" ht="20.100000000000001" customHeight="1">
      <c r="B664" s="293" t="s">
        <v>273</v>
      </c>
      <c r="C664" s="294"/>
      <c r="D664" s="291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</row>
    <row r="665" spans="2:14" ht="20.100000000000001" customHeight="1">
      <c r="B665" s="293" t="s">
        <v>260</v>
      </c>
      <c r="C665" s="302"/>
      <c r="D665" s="289" t="s">
        <v>279</v>
      </c>
      <c r="E665" s="290"/>
      <c r="F665" s="290"/>
      <c r="G665" s="290"/>
      <c r="H665" s="290"/>
      <c r="I665" s="290"/>
      <c r="J665" s="290"/>
      <c r="K665" s="290"/>
      <c r="L665" s="290"/>
      <c r="M665" s="290"/>
      <c r="N665" s="290"/>
    </row>
    <row r="666" spans="2:14" ht="20.100000000000001" customHeight="1">
      <c r="B666" s="293" t="s">
        <v>274</v>
      </c>
      <c r="C666" s="302"/>
      <c r="D666" s="291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</row>
    <row r="667" spans="2:14" ht="20.100000000000001" customHeight="1">
      <c r="B667" s="298" t="s">
        <v>275</v>
      </c>
      <c r="C667" s="299"/>
      <c r="D667" s="289" t="s">
        <v>280</v>
      </c>
      <c r="E667" s="290"/>
      <c r="F667" s="290"/>
      <c r="G667" s="290"/>
      <c r="H667" s="290"/>
      <c r="I667" s="290"/>
      <c r="J667" s="290"/>
      <c r="K667" s="290"/>
      <c r="L667" s="290"/>
      <c r="M667" s="290"/>
      <c r="N667" s="290"/>
    </row>
    <row r="668" spans="2:14" ht="20.100000000000001" customHeight="1">
      <c r="B668" s="300"/>
      <c r="C668" s="301"/>
      <c r="D668" s="291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</row>
  </sheetData>
  <mergeCells count="20">
    <mergeCell ref="B667:C668"/>
    <mergeCell ref="D667:N668"/>
    <mergeCell ref="B663:C663"/>
    <mergeCell ref="D663:N664"/>
    <mergeCell ref="B664:C664"/>
    <mergeCell ref="B665:C665"/>
    <mergeCell ref="D665:N666"/>
    <mergeCell ref="B666:C666"/>
    <mergeCell ref="D661:N662"/>
    <mergeCell ref="B659:C659"/>
    <mergeCell ref="D657:N658"/>
    <mergeCell ref="B7:C7"/>
    <mergeCell ref="B8:C8"/>
    <mergeCell ref="D7:N8"/>
    <mergeCell ref="B657:C657"/>
    <mergeCell ref="B658:C658"/>
    <mergeCell ref="D659:N660"/>
    <mergeCell ref="B660:C660"/>
    <mergeCell ref="B661:C661"/>
    <mergeCell ref="B662:C662"/>
  </mergeCells>
  <phoneticPr fontId="1" type="noConversion"/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8"/>
  <dimension ref="B1:Z52"/>
  <sheetViews>
    <sheetView workbookViewId="0"/>
  </sheetViews>
  <sheetFormatPr defaultColWidth="2.33203125" defaultRowHeight="20.100000000000001" customHeight="1"/>
  <cols>
    <col min="1" max="1" width="2.33203125" style="1"/>
    <col min="2" max="2" width="5.88671875" style="1" bestFit="1" customWidth="1"/>
    <col min="3" max="3" width="4.33203125" style="1" bestFit="1" customWidth="1"/>
    <col min="4" max="4" width="9" style="1" customWidth="1"/>
    <col min="5" max="5" width="10.77734375" style="1" bestFit="1" customWidth="1"/>
    <col min="6" max="7" width="2.33203125" style="1"/>
    <col min="8" max="8" width="7.109375" style="1" bestFit="1" customWidth="1"/>
    <col min="9" max="10" width="5" style="1" bestFit="1" customWidth="1"/>
    <col min="11" max="11" width="2.33203125" style="1"/>
    <col min="12" max="12" width="8.5546875" style="1" bestFit="1" customWidth="1"/>
    <col min="13" max="13" width="8.109375" style="1" customWidth="1"/>
    <col min="14" max="18" width="7.5546875" style="1" customWidth="1"/>
    <col min="19" max="19" width="2.33203125" style="1"/>
    <col min="20" max="20" width="17.33203125" style="1" customWidth="1"/>
    <col min="21" max="23" width="5.77734375" style="1" customWidth="1"/>
    <col min="24" max="25" width="2.33203125" style="1"/>
    <col min="26" max="26" width="16.33203125" style="1" customWidth="1"/>
    <col min="27" max="16384" width="2.33203125" style="1"/>
  </cols>
  <sheetData>
    <row r="1" spans="2:26" ht="20.100000000000001" customHeight="1">
      <c r="E1" s="1" t="s">
        <v>99</v>
      </c>
    </row>
    <row r="2" spans="2:26" ht="20.100000000000001" customHeight="1">
      <c r="B2" s="1" t="s">
        <v>44</v>
      </c>
      <c r="C2" s="1" t="s">
        <v>45</v>
      </c>
      <c r="E2" s="1">
        <v>1</v>
      </c>
      <c r="H2" s="1" t="s">
        <v>100</v>
      </c>
      <c r="L2" s="1" t="s">
        <v>98</v>
      </c>
      <c r="N2" s="1" t="s">
        <v>101</v>
      </c>
      <c r="Z2" s="1" t="s">
        <v>248</v>
      </c>
    </row>
    <row r="3" spans="2:26" ht="20.100000000000001" customHeight="1">
      <c r="B3" s="54">
        <v>2013</v>
      </c>
      <c r="C3" s="55">
        <v>1</v>
      </c>
      <c r="E3" s="1" t="str">
        <f>사원정보!$B$9</f>
        <v>성 명</v>
      </c>
      <c r="H3" s="21" t="str">
        <f>사원정보!B9</f>
        <v>성 명</v>
      </c>
      <c r="I3" s="21" t="str">
        <f>사원정보!C9</f>
        <v>부 서</v>
      </c>
      <c r="J3" s="21" t="str">
        <f>사원정보!D9</f>
        <v>직 책</v>
      </c>
      <c r="L3" s="1">
        <f ca="1">DATEDIF(증명서발행!H13,TODAY()+1,"y")</f>
        <v>17</v>
      </c>
      <c r="N3" s="21" t="str">
        <f>급여통계관리!B13</f>
        <v>년</v>
      </c>
      <c r="O3" s="21" t="str">
        <f>급여통계관리!C13</f>
        <v>월</v>
      </c>
      <c r="P3" s="21" t="str">
        <f>급여통계관리!D13</f>
        <v>성 명</v>
      </c>
      <c r="Q3" s="21" t="str">
        <f>급여통계관리!E13</f>
        <v>부 서</v>
      </c>
      <c r="R3" s="21" t="str">
        <f>급여통계관리!F13</f>
        <v>직 책</v>
      </c>
      <c r="U3" s="21" t="s">
        <v>114</v>
      </c>
      <c r="V3" s="21" t="s">
        <v>115</v>
      </c>
      <c r="W3" s="21" t="s">
        <v>116</v>
      </c>
      <c r="Y3" s="1">
        <v>1</v>
      </c>
      <c r="Z3" s="124">
        <f>IF(급여입력!C13="","",VLOOKUP(급여입력!C13,사원정보,12,0))</f>
        <v>7000000</v>
      </c>
    </row>
    <row r="4" spans="2:26" ht="20.100000000000001" customHeight="1">
      <c r="B4" s="54">
        <v>2014</v>
      </c>
      <c r="C4" s="55">
        <v>2</v>
      </c>
      <c r="E4" s="1" t="str">
        <f>사원정보!$C$9</f>
        <v>부 서</v>
      </c>
      <c r="H4" s="22" t="str">
        <f>IF(사원정보!B7="","&lt;&gt;0",사원정보!B7)</f>
        <v>김○○</v>
      </c>
      <c r="I4" s="22" t="str">
        <f>IF(사원정보!C7="","&lt;&gt;0",사원정보!C7)</f>
        <v>&lt;&gt;0</v>
      </c>
      <c r="J4" s="22" t="str">
        <f>IF(사원정보!D7="","&lt;&gt;0",사원정보!D7)</f>
        <v>&lt;&gt;0</v>
      </c>
      <c r="L4" s="1">
        <f ca="1">DATEDIF(증명서발행!H13,TODAY()+1,"ym")</f>
        <v>2</v>
      </c>
      <c r="N4" s="21" t="str">
        <f>IF(급여통계관리!C7="","&lt;&gt;0",급여통계관리!C7)</f>
        <v>&lt;&gt;0</v>
      </c>
      <c r="O4" s="21" t="str">
        <f>IF(급여통계관리!D7="","&lt;&gt;0",급여통계관리!D7)</f>
        <v>&lt;&gt;0</v>
      </c>
      <c r="P4" s="21" t="str">
        <f>IF(급여통계관리!E7="","&lt;&gt;0",급여통계관리!E7)</f>
        <v>&lt;&gt;0</v>
      </c>
      <c r="Q4" s="21" t="str">
        <f>IF(급여통계관리!F7="","&lt;&gt;0",급여통계관리!F7)</f>
        <v>&lt;&gt;0</v>
      </c>
      <c r="R4" s="21" t="str">
        <f>IF(급여통계관리!G7="","&lt;&gt;0",급여통계관리!G7)</f>
        <v>&lt;&gt;0</v>
      </c>
      <c r="U4" s="21">
        <v>6</v>
      </c>
      <c r="V4" s="21">
        <v>4</v>
      </c>
      <c r="W4" s="21">
        <v>8</v>
      </c>
      <c r="Y4" s="1">
        <v>2</v>
      </c>
      <c r="Z4" s="124">
        <f>IF(급여입력!C14="","",VLOOKUP(급여입력!C14,사원정보,12,0))</f>
        <v>3500000</v>
      </c>
    </row>
    <row r="5" spans="2:26" ht="20.100000000000001" customHeight="1">
      <c r="B5" s="54">
        <v>2015</v>
      </c>
      <c r="C5" s="55">
        <v>3</v>
      </c>
      <c r="E5" s="1" t="str">
        <f>사원정보!$D$9</f>
        <v>직 책</v>
      </c>
      <c r="Y5" s="1">
        <v>3</v>
      </c>
      <c r="Z5" s="124" t="str">
        <f>IF(급여입력!C15="","",VLOOKUP(급여입력!C15,사원정보,12,0))</f>
        <v/>
      </c>
    </row>
    <row r="6" spans="2:26" ht="20.100000000000001" customHeight="1">
      <c r="B6" s="54">
        <v>2016</v>
      </c>
      <c r="C6" s="55">
        <v>4</v>
      </c>
      <c r="E6" s="1" t="str">
        <f>사원정보!$E$9</f>
        <v>생년월일</v>
      </c>
      <c r="Y6" s="1">
        <v>4</v>
      </c>
      <c r="Z6" s="124" t="str">
        <f>IF(급여입력!C16="","",VLOOKUP(급여입력!C16,사원정보,12,0))</f>
        <v/>
      </c>
    </row>
    <row r="7" spans="2:26" ht="20.100000000000001" customHeight="1">
      <c r="B7" s="54">
        <v>2017</v>
      </c>
      <c r="C7" s="55">
        <v>5</v>
      </c>
      <c r="E7" s="1" t="str">
        <f>사원정보!$F$9</f>
        <v>연락처</v>
      </c>
      <c r="Y7" s="1">
        <v>5</v>
      </c>
      <c r="Z7" s="124" t="str">
        <f>IF(급여입력!C17="","",VLOOKUP(급여입력!C17,사원정보,12,0))</f>
        <v/>
      </c>
    </row>
    <row r="8" spans="2:26" ht="20.100000000000001" customHeight="1">
      <c r="B8" s="54">
        <v>2018</v>
      </c>
      <c r="C8" s="55">
        <v>6</v>
      </c>
      <c r="E8" s="1" t="str">
        <f>사원정보!$G$9</f>
        <v>주 소</v>
      </c>
      <c r="Y8" s="1">
        <v>6</v>
      </c>
      <c r="Z8" s="124" t="str">
        <f>IF(급여입력!C18="","",VLOOKUP(급여입력!C18,사원정보,12,0))</f>
        <v/>
      </c>
    </row>
    <row r="9" spans="2:26" ht="20.100000000000001" customHeight="1">
      <c r="B9" s="54">
        <v>2019</v>
      </c>
      <c r="C9" s="55">
        <v>7</v>
      </c>
      <c r="E9" s="1" t="str">
        <f>사원정보!$H$9</f>
        <v>입사일</v>
      </c>
      <c r="Y9" s="1">
        <v>7</v>
      </c>
      <c r="Z9" s="124" t="str">
        <f>IF(급여입력!C19="","",VLOOKUP(급여입력!C19,사원정보,12,0))</f>
        <v/>
      </c>
    </row>
    <row r="10" spans="2:26" ht="20.100000000000001" customHeight="1">
      <c r="B10" s="54">
        <v>2020</v>
      </c>
      <c r="C10" s="55">
        <v>8</v>
      </c>
      <c r="E10" s="1" t="str">
        <f>사원정보!$I$9</f>
        <v>퇴사일</v>
      </c>
      <c r="Y10" s="1">
        <v>8</v>
      </c>
      <c r="Z10" s="124" t="str">
        <f>IF(급여입력!C20="","",VLOOKUP(급여입력!C20,사원정보,12,0))</f>
        <v/>
      </c>
    </row>
    <row r="11" spans="2:26" ht="20.100000000000001" customHeight="1">
      <c r="B11" s="54">
        <v>2021</v>
      </c>
      <c r="C11" s="55">
        <v>9</v>
      </c>
      <c r="E11" s="1" t="str">
        <f>사원정보!$J$9</f>
        <v>예금주</v>
      </c>
      <c r="Y11" s="1">
        <v>9</v>
      </c>
      <c r="Z11" s="124" t="str">
        <f>IF(급여입력!C21="","",VLOOKUP(급여입력!C21,사원정보,12,0))</f>
        <v/>
      </c>
    </row>
    <row r="12" spans="2:26" ht="20.100000000000001" customHeight="1">
      <c r="B12" s="54">
        <v>2022</v>
      </c>
      <c r="C12" s="55">
        <v>10</v>
      </c>
      <c r="E12" s="1" t="str">
        <f>사원정보!$K$9</f>
        <v>급여지급은행</v>
      </c>
      <c r="Y12" s="1">
        <v>10</v>
      </c>
      <c r="Z12" s="124" t="str">
        <f>IF(급여입력!C22="","",VLOOKUP(급여입력!C22,사원정보,12,0))</f>
        <v/>
      </c>
    </row>
    <row r="13" spans="2:26" ht="20.100000000000001" customHeight="1">
      <c r="B13" s="54">
        <v>2023</v>
      </c>
      <c r="C13" s="55">
        <v>11</v>
      </c>
      <c r="E13" s="1" t="str">
        <f>사원정보!$L$9</f>
        <v>계좌번호</v>
      </c>
      <c r="Y13" s="1">
        <v>11</v>
      </c>
      <c r="Z13" s="124" t="str">
        <f>IF(급여입력!C23="","",VLOOKUP(급여입력!C23,사원정보,12,0))</f>
        <v/>
      </c>
    </row>
    <row r="14" spans="2:26" ht="20.100000000000001" customHeight="1">
      <c r="B14" s="54">
        <v>2024</v>
      </c>
      <c r="C14" s="55">
        <v>12</v>
      </c>
      <c r="E14" s="1" t="str">
        <f>사원정보!$M$9</f>
        <v>기준소득월액</v>
      </c>
      <c r="Y14" s="1">
        <v>12</v>
      </c>
      <c r="Z14" s="124" t="str">
        <f>IF(급여입력!C24="","",VLOOKUP(급여입력!C24,사원정보,12,0))</f>
        <v/>
      </c>
    </row>
    <row r="15" spans="2:26" ht="20.100000000000001" customHeight="1">
      <c r="B15" s="54">
        <v>2025</v>
      </c>
      <c r="E15" s="1" t="str">
        <f>사원정보!$N$9</f>
        <v>소득세</v>
      </c>
      <c r="Y15" s="1">
        <v>13</v>
      </c>
      <c r="Z15" s="124" t="str">
        <f>IF(급여입력!C25="","",VLOOKUP(급여입력!C25,사원정보,12,0))</f>
        <v/>
      </c>
    </row>
    <row r="16" spans="2:26" ht="20.100000000000001" customHeight="1">
      <c r="B16" s="54">
        <v>2026</v>
      </c>
      <c r="E16" s="1" t="str">
        <f>사원정보!$O$9</f>
        <v>고용보험</v>
      </c>
      <c r="Y16" s="1">
        <v>14</v>
      </c>
      <c r="Z16" s="124" t="str">
        <f>IF(급여입력!C26="","",VLOOKUP(급여입력!C26,사원정보,12,0))</f>
        <v/>
      </c>
    </row>
    <row r="17" spans="2:26" ht="20.100000000000001" customHeight="1">
      <c r="B17" s="54">
        <v>2027</v>
      </c>
      <c r="E17" s="1" t="str">
        <f>사원정보!$P$9</f>
        <v>국민연금</v>
      </c>
      <c r="Y17" s="1">
        <v>15</v>
      </c>
      <c r="Z17" s="124" t="str">
        <f>IF(급여입력!C27="","",VLOOKUP(급여입력!C27,사원정보,12,0))</f>
        <v/>
      </c>
    </row>
    <row r="18" spans="2:26" ht="20.100000000000001" customHeight="1">
      <c r="B18" s="54">
        <v>2028</v>
      </c>
      <c r="E18" s="1" t="str">
        <f>사원정보!$Q$9</f>
        <v>장기요양</v>
      </c>
      <c r="Y18" s="1">
        <v>16</v>
      </c>
      <c r="Z18" s="124" t="str">
        <f>IF(급여입력!C28="","",VLOOKUP(급여입력!C28,사원정보,12,0))</f>
        <v/>
      </c>
    </row>
    <row r="19" spans="2:26" ht="20.100000000000001" customHeight="1">
      <c r="B19" s="54">
        <v>2029</v>
      </c>
      <c r="E19" s="1" t="str">
        <f>사원정보!$R$9</f>
        <v>건강보험</v>
      </c>
      <c r="Y19" s="1">
        <v>17</v>
      </c>
      <c r="Z19" s="124" t="str">
        <f>IF(급여입력!C29="","",VLOOKUP(급여입력!C29,사원정보,12,0))</f>
        <v/>
      </c>
    </row>
    <row r="20" spans="2:26" ht="20.100000000000001" customHeight="1">
      <c r="B20" s="54">
        <v>2030</v>
      </c>
      <c r="E20" s="1" t="str">
        <f>사원정보!$S$9</f>
        <v>비 고</v>
      </c>
      <c r="Y20" s="1">
        <v>18</v>
      </c>
      <c r="Z20" s="124" t="str">
        <f>IF(급여입력!C30="","",VLOOKUP(급여입력!C30,사원정보,12,0))</f>
        <v/>
      </c>
    </row>
    <row r="21" spans="2:26" ht="20.100000000000001" customHeight="1">
      <c r="B21" s="54">
        <v>2031</v>
      </c>
      <c r="Y21" s="1">
        <v>19</v>
      </c>
      <c r="Z21" s="124" t="str">
        <f>IF(급여입력!C31="","",VLOOKUP(급여입력!C31,사원정보,12,0))</f>
        <v/>
      </c>
    </row>
    <row r="22" spans="2:26" ht="20.100000000000001" customHeight="1">
      <c r="B22" s="54">
        <v>2032</v>
      </c>
      <c r="Y22" s="1">
        <v>20</v>
      </c>
      <c r="Z22" s="124" t="str">
        <f>IF(급여입력!C32="","",VLOOKUP(급여입력!C32,사원정보,12,0))</f>
        <v/>
      </c>
    </row>
    <row r="23" spans="2:26" ht="20.100000000000001" customHeight="1">
      <c r="B23" s="54">
        <v>2033</v>
      </c>
      <c r="Y23" s="1">
        <v>21</v>
      </c>
      <c r="Z23" s="124" t="str">
        <f>IF(급여입력!C33="","",VLOOKUP(급여입력!C33,사원정보,12,0))</f>
        <v/>
      </c>
    </row>
    <row r="24" spans="2:26" ht="20.100000000000001" customHeight="1">
      <c r="B24" s="54">
        <v>2034</v>
      </c>
      <c r="Y24" s="1">
        <v>22</v>
      </c>
      <c r="Z24" s="124" t="str">
        <f>IF(급여입력!C34="","",VLOOKUP(급여입력!C34,사원정보,12,0))</f>
        <v/>
      </c>
    </row>
    <row r="25" spans="2:26" ht="20.100000000000001" customHeight="1">
      <c r="B25" s="54">
        <v>2035</v>
      </c>
      <c r="Y25" s="1">
        <v>23</v>
      </c>
      <c r="Z25" s="124" t="str">
        <f>IF(급여입력!C35="","",VLOOKUP(급여입력!C35,사원정보,12,0))</f>
        <v/>
      </c>
    </row>
    <row r="26" spans="2:26" ht="20.100000000000001" customHeight="1">
      <c r="B26" s="54">
        <v>2036</v>
      </c>
      <c r="Y26" s="1">
        <v>24</v>
      </c>
      <c r="Z26" s="124" t="str">
        <f>IF(급여입력!C36="","",VLOOKUP(급여입력!C36,사원정보,12,0))</f>
        <v/>
      </c>
    </row>
    <row r="27" spans="2:26" ht="20.100000000000001" customHeight="1">
      <c r="B27" s="54">
        <v>2037</v>
      </c>
      <c r="Y27" s="1">
        <v>25</v>
      </c>
      <c r="Z27" s="124" t="str">
        <f>IF(급여입력!C37="","",VLOOKUP(급여입력!C37,사원정보,12,0))</f>
        <v/>
      </c>
    </row>
    <row r="28" spans="2:26" ht="20.100000000000001" customHeight="1">
      <c r="B28" s="54">
        <v>2038</v>
      </c>
      <c r="Y28" s="1">
        <v>26</v>
      </c>
      <c r="Z28" s="124" t="str">
        <f>IF(급여입력!C38="","",VLOOKUP(급여입력!C38,사원정보,12,0))</f>
        <v/>
      </c>
    </row>
    <row r="29" spans="2:26" ht="20.100000000000001" customHeight="1">
      <c r="B29" s="54">
        <v>2039</v>
      </c>
      <c r="Y29" s="1">
        <v>27</v>
      </c>
      <c r="Z29" s="124" t="str">
        <f>IF(급여입력!C39="","",VLOOKUP(급여입력!C39,사원정보,12,0))</f>
        <v/>
      </c>
    </row>
    <row r="30" spans="2:26" ht="20.100000000000001" customHeight="1">
      <c r="B30" s="54">
        <v>2040</v>
      </c>
      <c r="Y30" s="1">
        <v>28</v>
      </c>
      <c r="Z30" s="124" t="str">
        <f>IF(급여입력!C40="","",VLOOKUP(급여입력!C40,사원정보,12,0))</f>
        <v/>
      </c>
    </row>
    <row r="31" spans="2:26" ht="20.100000000000001" customHeight="1">
      <c r="Y31" s="1">
        <v>29</v>
      </c>
      <c r="Z31" s="124" t="str">
        <f>IF(급여입력!C41="","",VLOOKUP(급여입력!C41,사원정보,12,0))</f>
        <v/>
      </c>
    </row>
    <row r="32" spans="2:26" ht="20.100000000000001" customHeight="1">
      <c r="Y32" s="1">
        <v>30</v>
      </c>
      <c r="Z32" s="124" t="str">
        <f>IF(급여입력!C42="","",VLOOKUP(급여입력!C42,사원정보,12,0))</f>
        <v/>
      </c>
    </row>
    <row r="33" spans="25:26" ht="20.100000000000001" customHeight="1">
      <c r="Y33" s="1">
        <v>31</v>
      </c>
      <c r="Z33" s="124" t="str">
        <f>IF(급여입력!C43="","",VLOOKUP(급여입력!C43,사원정보,12,0))</f>
        <v/>
      </c>
    </row>
    <row r="34" spans="25:26" ht="20.100000000000001" customHeight="1">
      <c r="Y34" s="1">
        <v>32</v>
      </c>
      <c r="Z34" s="124" t="str">
        <f>IF(급여입력!C44="","",VLOOKUP(급여입력!C44,사원정보,12,0))</f>
        <v/>
      </c>
    </row>
    <row r="35" spans="25:26" ht="20.100000000000001" customHeight="1">
      <c r="Y35" s="1">
        <v>33</v>
      </c>
      <c r="Z35" s="124" t="str">
        <f>IF(급여입력!C45="","",VLOOKUP(급여입력!C45,사원정보,12,0))</f>
        <v/>
      </c>
    </row>
    <row r="36" spans="25:26" ht="20.100000000000001" customHeight="1">
      <c r="Y36" s="1">
        <v>34</v>
      </c>
      <c r="Z36" s="124" t="str">
        <f>IF(급여입력!C46="","",VLOOKUP(급여입력!C46,사원정보,12,0))</f>
        <v/>
      </c>
    </row>
    <row r="37" spans="25:26" ht="20.100000000000001" customHeight="1">
      <c r="Y37" s="1">
        <v>35</v>
      </c>
      <c r="Z37" s="124" t="str">
        <f>IF(급여입력!C47="","",VLOOKUP(급여입력!C47,사원정보,12,0))</f>
        <v/>
      </c>
    </row>
    <row r="38" spans="25:26" ht="20.100000000000001" customHeight="1">
      <c r="Y38" s="1">
        <v>36</v>
      </c>
      <c r="Z38" s="124" t="str">
        <f>IF(급여입력!C48="","",VLOOKUP(급여입력!C48,사원정보,12,0))</f>
        <v/>
      </c>
    </row>
    <row r="39" spans="25:26" ht="20.100000000000001" customHeight="1">
      <c r="Y39" s="1">
        <v>37</v>
      </c>
      <c r="Z39" s="124" t="str">
        <f>IF(급여입력!C49="","",VLOOKUP(급여입력!C49,사원정보,12,0))</f>
        <v/>
      </c>
    </row>
    <row r="40" spans="25:26" ht="20.100000000000001" customHeight="1">
      <c r="Y40" s="1">
        <v>38</v>
      </c>
      <c r="Z40" s="124" t="str">
        <f>IF(급여입력!C50="","",VLOOKUP(급여입력!C50,사원정보,12,0))</f>
        <v/>
      </c>
    </row>
    <row r="41" spans="25:26" ht="20.100000000000001" customHeight="1">
      <c r="Y41" s="1">
        <v>39</v>
      </c>
      <c r="Z41" s="124" t="str">
        <f>IF(급여입력!C51="","",VLOOKUP(급여입력!C51,사원정보,12,0))</f>
        <v/>
      </c>
    </row>
    <row r="42" spans="25:26" ht="20.100000000000001" customHeight="1">
      <c r="Y42" s="1">
        <v>40</v>
      </c>
      <c r="Z42" s="124" t="str">
        <f>IF(급여입력!C52="","",VLOOKUP(급여입력!C52,사원정보,12,0))</f>
        <v/>
      </c>
    </row>
    <row r="43" spans="25:26" ht="20.100000000000001" customHeight="1">
      <c r="Y43" s="1">
        <v>41</v>
      </c>
      <c r="Z43" s="124" t="str">
        <f>IF(급여입력!C53="","",VLOOKUP(급여입력!C53,사원정보,12,0))</f>
        <v/>
      </c>
    </row>
    <row r="44" spans="25:26" ht="20.100000000000001" customHeight="1">
      <c r="Y44" s="1">
        <v>42</v>
      </c>
      <c r="Z44" s="124" t="str">
        <f>IF(급여입력!C54="","",VLOOKUP(급여입력!C54,사원정보,12,0))</f>
        <v/>
      </c>
    </row>
    <row r="45" spans="25:26" ht="20.100000000000001" customHeight="1">
      <c r="Y45" s="1">
        <v>43</v>
      </c>
      <c r="Z45" s="124" t="str">
        <f>IF(급여입력!C55="","",VLOOKUP(급여입력!C55,사원정보,12,0))</f>
        <v/>
      </c>
    </row>
    <row r="46" spans="25:26" ht="20.100000000000001" customHeight="1">
      <c r="Y46" s="1">
        <v>44</v>
      </c>
      <c r="Z46" s="124" t="str">
        <f>IF(급여입력!C56="","",VLOOKUP(급여입력!C56,사원정보,12,0))</f>
        <v/>
      </c>
    </row>
    <row r="47" spans="25:26" ht="20.100000000000001" customHeight="1">
      <c r="Y47" s="1">
        <v>45</v>
      </c>
      <c r="Z47" s="124" t="str">
        <f>IF(급여입력!C57="","",VLOOKUP(급여입력!C57,사원정보,12,0))</f>
        <v/>
      </c>
    </row>
    <row r="48" spans="25:26" ht="20.100000000000001" customHeight="1">
      <c r="Y48" s="1">
        <v>46</v>
      </c>
      <c r="Z48" s="124" t="str">
        <f>IF(급여입력!C58="","",VLOOKUP(급여입력!C58,사원정보,12,0))</f>
        <v/>
      </c>
    </row>
    <row r="49" spans="25:26" ht="20.100000000000001" customHeight="1">
      <c r="Y49" s="1">
        <v>47</v>
      </c>
      <c r="Z49" s="124" t="str">
        <f>IF(급여입력!C59="","",VLOOKUP(급여입력!C59,사원정보,12,0))</f>
        <v/>
      </c>
    </row>
    <row r="50" spans="25:26" ht="20.100000000000001" customHeight="1">
      <c r="Y50" s="1">
        <v>48</v>
      </c>
      <c r="Z50" s="124" t="str">
        <f>IF(급여입력!C60="","",VLOOKUP(급여입력!C60,사원정보,12,0))</f>
        <v/>
      </c>
    </row>
    <row r="51" spans="25:26" ht="20.100000000000001" customHeight="1">
      <c r="Y51" s="1">
        <v>49</v>
      </c>
      <c r="Z51" s="124" t="str">
        <f>IF(급여입력!C61="","",VLOOKUP(급여입력!C61,사원정보,12,0))</f>
        <v/>
      </c>
    </row>
    <row r="52" spans="25:26" ht="20.100000000000001" customHeight="1">
      <c r="Y52" s="1">
        <v>50</v>
      </c>
      <c r="Z52" s="124" t="str">
        <f>IF(급여입력!C62="","",VLOOKUP(급여입력!C62,사원정보,12,0))</f>
        <v/>
      </c>
    </row>
  </sheetData>
  <phoneticPr fontId="1" type="noConversion"/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21</vt:i4>
      </vt:variant>
    </vt:vector>
  </HeadingPairs>
  <TitlesOfParts>
    <vt:vector size="33" baseType="lpstr">
      <vt:lpstr>사용방법</vt:lpstr>
      <vt:lpstr>회사정보</vt:lpstr>
      <vt:lpstr>사원정보</vt:lpstr>
      <vt:lpstr>급여입력</vt:lpstr>
      <vt:lpstr>급여대장</vt:lpstr>
      <vt:lpstr>급여명세서1</vt:lpstr>
      <vt:lpstr>급여명세서2</vt:lpstr>
      <vt:lpstr>급여입금내역</vt:lpstr>
      <vt:lpstr>급여통계관리</vt:lpstr>
      <vt:lpstr>증명서발행</vt:lpstr>
      <vt:lpstr>4대보험</vt:lpstr>
      <vt:lpstr>근로소득세액표</vt:lpstr>
      <vt:lpstr>h_급여누적!Criteria</vt:lpstr>
      <vt:lpstr>'h_급여입력(2)'!Criteria</vt:lpstr>
      <vt:lpstr>사원정보!Criteria</vt:lpstr>
      <vt:lpstr>h_급여누적!Extract</vt:lpstr>
      <vt:lpstr>'h_급여입력(2)'!Extract</vt:lpstr>
      <vt:lpstr>급여대장!Print_Area</vt:lpstr>
      <vt:lpstr>급여명세서1!Print_Area</vt:lpstr>
      <vt:lpstr>급여명세서2!Print_Area</vt:lpstr>
      <vt:lpstr>급여입금내역!Print_Area</vt:lpstr>
      <vt:lpstr>급여통계관리!Print_Area</vt:lpstr>
      <vt:lpstr>사원정보!Print_Area</vt:lpstr>
      <vt:lpstr>증명서발행!Print_Area</vt:lpstr>
      <vt:lpstr>급여대장!Print_Titles</vt:lpstr>
      <vt:lpstr>급여입금내역!Print_Titles</vt:lpstr>
      <vt:lpstr>사원정보!Print_Titles</vt:lpstr>
      <vt:lpstr>급여범위</vt:lpstr>
      <vt:lpstr>년도</vt:lpstr>
      <vt:lpstr>사원정보</vt:lpstr>
      <vt:lpstr>소득세</vt:lpstr>
      <vt:lpstr>월</vt:lpstr>
      <vt:lpstr>자녀공제</vt:lpstr>
    </vt:vector>
  </TitlesOfParts>
  <Company>(주)인비닷컴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급여통합 프로그램</dc:title>
  <dc:creator>문서 서식 포탈 비즈폼 www.bizforms.co.kr</dc:creator>
  <dc:description>무단 복제 배포시 법적 불이익을 받을 수 있습니다.</dc:description>
  <cp:lastModifiedBy>비즈폼친구6</cp:lastModifiedBy>
  <cp:lastPrinted>2015-03-06T04:10:50Z</cp:lastPrinted>
  <dcterms:created xsi:type="dcterms:W3CDTF">2012-01-20T06:15:40Z</dcterms:created>
  <dcterms:modified xsi:type="dcterms:W3CDTF">2026-03-10T05:37:04Z</dcterms:modified>
  <cp:category>본 문서의 저작권은 비즈폼에 있습니다.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게시자">
    <vt:lpwstr>비즈폼</vt:lpwstr>
  </property>
</Properties>
</file>