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omments1.xml" ContentType="application/vnd.openxmlformats-officedocument.spreadsheetml.comments+xml"/>
  <Override PartName="/xl/drawings/drawing17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iz_09\Desktop\"/>
    </mc:Choice>
  </mc:AlternateContent>
  <xr:revisionPtr revIDLastSave="0" documentId="13_ncr:1_{A8CCF924-914F-4236-8ACA-0829EA6EA776}" xr6:coauthVersionLast="47" xr6:coauthVersionMax="47" xr10:uidLastSave="{00000000-0000-0000-0000-000000000000}"/>
  <bookViews>
    <workbookView xWindow="28680" yWindow="-120" windowWidth="29040" windowHeight="15840" tabRatio="900" firstSheet="1" activeTab="1" xr2:uid="{00000000-000D-0000-FFFF-FFFF00000000}"/>
  </bookViews>
  <sheets>
    <sheet name="DB" sheetId="29" state="veryHidden" r:id="rId1"/>
    <sheet name="사용방법" sheetId="31" r:id="rId2"/>
    <sheet name="거래처관리" sheetId="6" r:id="rId3"/>
    <sheet name="품목관리" sheetId="7" r:id="rId4"/>
    <sheet name="거래내역" sheetId="8" r:id="rId5"/>
    <sheet name="거래처원장" sheetId="39" r:id="rId6"/>
    <sheet name="일일매출" sheetId="16" r:id="rId7"/>
    <sheet name="일일매입" sheetId="15" r:id="rId8"/>
    <sheet name="일일손익" sheetId="12" r:id="rId9"/>
    <sheet name="월별매출" sheetId="23" r:id="rId10"/>
    <sheet name="h_일일매출" sheetId="17" state="veryHidden" r:id="rId11"/>
    <sheet name="h_일일매입" sheetId="20" state="veryHidden" r:id="rId12"/>
    <sheet name="h_일일손익" sheetId="33" state="veryHidden" r:id="rId13"/>
    <sheet name="h_월별매출" sheetId="25" state="veryHidden" r:id="rId14"/>
    <sheet name="월별매입" sheetId="26" r:id="rId15"/>
    <sheet name="월별손익" sheetId="11" r:id="rId16"/>
    <sheet name="h_월별매입" sheetId="27" state="veryHidden" r:id="rId17"/>
    <sheet name="h_월별손익" sheetId="35" state="veryHidden" r:id="rId18"/>
    <sheet name="h_거래처원장" sheetId="40" state="veryHidden" r:id="rId19"/>
    <sheet name="연결 거래명세서" sheetId="9" state="veryHidden" r:id="rId20"/>
    <sheet name="증빙서류작성" sheetId="1" r:id="rId21"/>
    <sheet name="견적서" sheetId="36" r:id="rId22"/>
    <sheet name="거래명세서" sheetId="3" r:id="rId23"/>
    <sheet name="거래명세서(10개이상)" sheetId="4" r:id="rId24"/>
    <sheet name="세금계산서" sheetId="37" r:id="rId25"/>
    <sheet name="계산서" sheetId="38" r:id="rId26"/>
  </sheets>
  <definedNames>
    <definedName name="_xlnm._FilterDatabase" localSheetId="17" hidden="1">#REF!</definedName>
    <definedName name="_xlnm._FilterDatabase" localSheetId="12" hidden="1">#REF!</definedName>
    <definedName name="_xlnm._FilterDatabase" localSheetId="4" hidden="1">거래내역!$B$11:$L$65536</definedName>
    <definedName name="_xlnm._FilterDatabase" localSheetId="5" hidden="1">#REF!</definedName>
    <definedName name="_xlnm._FilterDatabase" localSheetId="21" hidden="1">#REF!</definedName>
    <definedName name="_xlnm._FilterDatabase" hidden="1">#REF!</definedName>
    <definedName name="bizforms">"bizforms.co.kr"</definedName>
    <definedName name="_xlnm.Criteria" localSheetId="18">h_거래처원장!$H$4:$J$5</definedName>
    <definedName name="_xlnm.Criteria" localSheetId="16">h_월별매입!$AN$2:$AP$3</definedName>
    <definedName name="_xlnm.Criteria" localSheetId="13">h_월별매출!$AN$2:$AP$3</definedName>
    <definedName name="_xlnm.Criteria" localSheetId="17">h_월별손익!$BX$2:$BY$3</definedName>
    <definedName name="_xlnm.Criteria" localSheetId="11">h_일일매입!$BN$2:$BP$3</definedName>
    <definedName name="_xlnm.Criteria" localSheetId="10">h_일일매출!$BN$2:$BP$3</definedName>
    <definedName name="_xlnm.Criteria" localSheetId="12">h_일일손익!$DX$2:$DY$3</definedName>
    <definedName name="_xlnm.Criteria" localSheetId="4">거래내역!$B$5:$G$6</definedName>
    <definedName name="_xlnm.Criteria" localSheetId="19">'연결 거래명세서'!$B$2:$E$3</definedName>
    <definedName name="_xlnm.Criteria" localSheetId="7">일일매입!$B$5:$C$6</definedName>
    <definedName name="_xlnm.Extract" localSheetId="18">h_거래처원장!$G$7:$K$7</definedName>
    <definedName name="_xlnm.Extract" localSheetId="16">h_월별매입!$AN$5</definedName>
    <definedName name="_xlnm.Extract" localSheetId="13">h_월별매출!$AN$5</definedName>
    <definedName name="_xlnm.Extract" localSheetId="17">h_월별손익!$BX$5</definedName>
    <definedName name="_xlnm.Extract" localSheetId="11">h_일일매입!$BN$5</definedName>
    <definedName name="_xlnm.Extract" localSheetId="10">h_일일매출!$BN$5</definedName>
    <definedName name="_xlnm.Extract" localSheetId="12">h_일일손익!$DX$5</definedName>
    <definedName name="_xlnm.Extract" localSheetId="19">'연결 거래명세서'!$B$5:$J$5</definedName>
    <definedName name="_xlnm.Print_Area" localSheetId="22">거래명세서!$B$5:$AG$52</definedName>
    <definedName name="_xlnm.Print_Area" localSheetId="23">'거래명세서(10개이상)'!$B$5:$AG$91</definedName>
    <definedName name="_xlnm.Print_Area" localSheetId="2">거래처관리!$B$6:$J$1048576</definedName>
    <definedName name="_xlnm.Print_Area" localSheetId="5">거래처원장!$B$4:$G$16</definedName>
    <definedName name="_xlnm.Print_Area" localSheetId="21">견적서!$B$6:$AH$47</definedName>
    <definedName name="_xlnm.Print_Area" localSheetId="25">계산서!$B$6:$AG$51</definedName>
    <definedName name="_xlnm.Print_Area" localSheetId="24">세금계산서!$B$6:$AG$51</definedName>
    <definedName name="_xlnm.Print_Area" localSheetId="14">월별매입!$B$8:$O$14</definedName>
    <definedName name="_xlnm.Print_Area" localSheetId="9">월별매출!$B$8:$O$14</definedName>
    <definedName name="_xlnm.Print_Area" localSheetId="15">월별손익!$B$8:$O$14</definedName>
    <definedName name="_xlnm.Print_Area" localSheetId="7">일일매입!$B$8:$N$43</definedName>
    <definedName name="_xlnm.Print_Area" localSheetId="6">일일매출!$B$8:$N$43</definedName>
    <definedName name="_xlnm.Print_Area" localSheetId="8">일일손익!$B$8:$N$43</definedName>
    <definedName name="_xlnm.Print_Area" localSheetId="3">품목관리!$B$6:$F$1048576</definedName>
    <definedName name="_xlnm.Print_Titles" localSheetId="2">거래처관리!$7:$7</definedName>
    <definedName name="_xlnm.Print_Titles" localSheetId="5">거래처원장!$7:$8</definedName>
    <definedName name="_xlnm.Print_Titles" localSheetId="14">월별매입!$11:$11</definedName>
    <definedName name="_xlnm.Print_Titles" localSheetId="9">월별매출!$11:$11</definedName>
    <definedName name="_xlnm.Print_Titles" localSheetId="15">월별손익!$11:$11</definedName>
    <definedName name="_xlnm.Print_Titles" localSheetId="7">일일매입!$B:$B</definedName>
    <definedName name="_xlnm.Print_Titles" localSheetId="6">일일매출!$B:$B,일일매출!$11:$11</definedName>
    <definedName name="_xlnm.Print_Titles" localSheetId="8">일일손익!$B:$B</definedName>
    <definedName name="_xlnm.Print_Titles" localSheetId="3">품목관리!$7:$7</definedName>
    <definedName name="거래처">OFFSET(거래처관리!$C$8,0,0,COUNTA(거래처관리!$C$8:$C$65536),1)</definedName>
    <definedName name="거래처범위">거래처관리!$C$8:$J$1048576</definedName>
    <definedName name="년도">DB!$U$4:$U$21</definedName>
    <definedName name="월">DB!$V$4:$V$15</definedName>
    <definedName name="품명">OFFSET(품목관리!$C$8,0,0,COUNTA(품목관리!$C$8:$C$65533),1)</definedName>
    <definedName name="품목">OFFSET(품목관리!$C$8,0,0,COUNTA(품목관리!$C$8:$C$65533),1)</definedName>
    <definedName name="품목_매출">OFFSET(품목관리!$I$8,0,0,COUNTA(품목관리!$I$8:$I$1048576),1)</definedName>
    <definedName name="품목범위">품목관리!$C$8:$F$1048576</definedName>
    <definedName name="품목범위_매출">품목관리!$I$8:$L$1048576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4" i="29" l="1"/>
  <c r="H9" i="8"/>
  <c r="I9" i="8" s="1"/>
  <c r="F9" i="8"/>
  <c r="L5" i="29"/>
  <c r="M8" i="29"/>
  <c r="M7" i="29"/>
  <c r="M6" i="29"/>
  <c r="M5" i="29"/>
  <c r="AE25" i="37"/>
  <c r="AE49" i="37" s="1"/>
  <c r="C3" i="9"/>
  <c r="L9" i="1"/>
  <c r="L8" i="1"/>
  <c r="G7" i="1"/>
  <c r="C7" i="1"/>
  <c r="J9" i="8" l="1"/>
  <c r="K9" i="8" s="1"/>
  <c r="AE25" i="38"/>
  <c r="B25" i="1"/>
  <c r="F7" i="3" l="1"/>
  <c r="C11" i="36"/>
  <c r="F7" i="4"/>
  <c r="W10" i="36"/>
  <c r="V9" i="3"/>
  <c r="V9" i="4"/>
  <c r="AC46" i="4"/>
  <c r="AC26" i="3"/>
  <c r="L8" i="8" l="1"/>
  <c r="Q46" i="4" l="1"/>
  <c r="V26" i="37"/>
  <c r="F47" i="1" l="1"/>
  <c r="E47" i="1"/>
  <c r="D47" i="1"/>
  <c r="F46" i="1"/>
  <c r="E46" i="1"/>
  <c r="D46" i="1"/>
  <c r="F45" i="1"/>
  <c r="E45" i="1"/>
  <c r="D45" i="1"/>
  <c r="F44" i="1"/>
  <c r="E44" i="1"/>
  <c r="D44" i="1"/>
  <c r="F43" i="1"/>
  <c r="E43" i="1"/>
  <c r="D43" i="1"/>
  <c r="F42" i="1"/>
  <c r="E42" i="1"/>
  <c r="D42" i="1"/>
  <c r="F41" i="1"/>
  <c r="E41" i="1"/>
  <c r="D41" i="1"/>
  <c r="F40" i="1"/>
  <c r="E40" i="1"/>
  <c r="D40" i="1"/>
  <c r="F39" i="1"/>
  <c r="E39" i="1"/>
  <c r="D39" i="1"/>
  <c r="F38" i="1"/>
  <c r="E38" i="1"/>
  <c r="D38" i="1"/>
  <c r="F37" i="1"/>
  <c r="E37" i="1"/>
  <c r="D37" i="1"/>
  <c r="F36" i="1"/>
  <c r="E36" i="1"/>
  <c r="D36" i="1"/>
  <c r="F35" i="1"/>
  <c r="E35" i="1"/>
  <c r="D35" i="1"/>
  <c r="F34" i="1"/>
  <c r="E34" i="1"/>
  <c r="D34" i="1"/>
  <c r="F33" i="1"/>
  <c r="E33" i="1"/>
  <c r="D33" i="1"/>
  <c r="F32" i="1"/>
  <c r="E32" i="1"/>
  <c r="D32" i="1"/>
  <c r="F31" i="1"/>
  <c r="E31" i="1"/>
  <c r="D31" i="1"/>
  <c r="F30" i="1"/>
  <c r="E30" i="1"/>
  <c r="D30" i="1"/>
  <c r="F29" i="1"/>
  <c r="E29" i="1"/>
  <c r="D29" i="1"/>
  <c r="F28" i="1"/>
  <c r="E28" i="1"/>
  <c r="D28" i="1"/>
  <c r="F27" i="1"/>
  <c r="E27" i="1"/>
  <c r="D27" i="1"/>
  <c r="F26" i="1"/>
  <c r="E26" i="1"/>
  <c r="D26" i="1"/>
  <c r="F25" i="1"/>
  <c r="E25" i="1"/>
  <c r="D25" i="1"/>
  <c r="F24" i="1"/>
  <c r="E24" i="1"/>
  <c r="D24" i="1"/>
  <c r="F23" i="1"/>
  <c r="E23" i="1"/>
  <c r="D23" i="1"/>
  <c r="F22" i="1"/>
  <c r="E22" i="1"/>
  <c r="D22" i="1"/>
  <c r="F21" i="1"/>
  <c r="E21" i="1"/>
  <c r="D21" i="1"/>
  <c r="F20" i="1"/>
  <c r="E20" i="1"/>
  <c r="D20" i="1"/>
  <c r="F19" i="1"/>
  <c r="E19" i="1"/>
  <c r="D19" i="1"/>
  <c r="F18" i="1"/>
  <c r="E18" i="1"/>
  <c r="D18" i="1"/>
  <c r="J19" i="1" l="1"/>
  <c r="J20" i="1"/>
  <c r="J21" i="1"/>
  <c r="J22" i="1"/>
  <c r="AG21" i="36" s="1"/>
  <c r="J23" i="1"/>
  <c r="AG22" i="36" s="1"/>
  <c r="J24" i="1"/>
  <c r="AG23" i="36" s="1"/>
  <c r="J25" i="1"/>
  <c r="AE23" i="4" s="1"/>
  <c r="J26" i="1"/>
  <c r="AG25" i="36" s="1"/>
  <c r="J27" i="1"/>
  <c r="AG26" i="36" s="1"/>
  <c r="J28" i="1"/>
  <c r="AG27" i="36" s="1"/>
  <c r="J29" i="1"/>
  <c r="AG28" i="36" s="1"/>
  <c r="J30" i="1"/>
  <c r="AG29" i="36" s="1"/>
  <c r="J31" i="1"/>
  <c r="AG30" i="36" s="1"/>
  <c r="J32" i="1"/>
  <c r="AG31" i="36" s="1"/>
  <c r="J33" i="1"/>
  <c r="AG32" i="36" s="1"/>
  <c r="J34" i="1"/>
  <c r="AG33" i="36" s="1"/>
  <c r="J35" i="1"/>
  <c r="AG34" i="36" s="1"/>
  <c r="J36" i="1"/>
  <c r="AG35" i="36" s="1"/>
  <c r="J37" i="1"/>
  <c r="AE35" i="4" s="1"/>
  <c r="J38" i="1"/>
  <c r="AG37" i="36" s="1"/>
  <c r="J39" i="1"/>
  <c r="AG38" i="36" s="1"/>
  <c r="J40" i="1"/>
  <c r="AG39" i="36" s="1"/>
  <c r="J41" i="1"/>
  <c r="AE39" i="4" s="1"/>
  <c r="J42" i="1"/>
  <c r="AE40" i="4" s="1"/>
  <c r="J43" i="1"/>
  <c r="AG42" i="36" s="1"/>
  <c r="J44" i="1"/>
  <c r="AE42" i="4" s="1"/>
  <c r="J45" i="1"/>
  <c r="AE43" i="4" s="1"/>
  <c r="J46" i="1"/>
  <c r="AE44" i="4" s="1"/>
  <c r="J47" i="1"/>
  <c r="AG46" i="36" s="1"/>
  <c r="J18" i="1"/>
  <c r="AG17" i="36" s="1"/>
  <c r="J5" i="9"/>
  <c r="AG44" i="36" l="1"/>
  <c r="AG43" i="36"/>
  <c r="AG40" i="36"/>
  <c r="AE38" i="4"/>
  <c r="AE45" i="4"/>
  <c r="AE89" i="4" s="1"/>
  <c r="AG45" i="36"/>
  <c r="AG41" i="36"/>
  <c r="AE37" i="4"/>
  <c r="AE41" i="4"/>
  <c r="AE85" i="4" s="1"/>
  <c r="AE25" i="4"/>
  <c r="AG36" i="36"/>
  <c r="AE31" i="4"/>
  <c r="AG20" i="36"/>
  <c r="AE32" i="4"/>
  <c r="AE27" i="4"/>
  <c r="AE21" i="4"/>
  <c r="AG24" i="36"/>
  <c r="AE36" i="4"/>
  <c r="AE20" i="4"/>
  <c r="AE29" i="4"/>
  <c r="AE24" i="4"/>
  <c r="AE19" i="4"/>
  <c r="AE33" i="4"/>
  <c r="AE28" i="4"/>
  <c r="AE17" i="4"/>
  <c r="AE16" i="4"/>
  <c r="AE34" i="4"/>
  <c r="AE30" i="4"/>
  <c r="AE26" i="4"/>
  <c r="AE22" i="4"/>
  <c r="AE18" i="4"/>
  <c r="AG19" i="36"/>
  <c r="AG18" i="36"/>
  <c r="AG89" i="4"/>
  <c r="AF89" i="4"/>
  <c r="AD89" i="4"/>
  <c r="AC89" i="4"/>
  <c r="Y89" i="4"/>
  <c r="V89" i="4"/>
  <c r="T89" i="4"/>
  <c r="S89" i="4"/>
  <c r="Q89" i="4"/>
  <c r="P89" i="4"/>
  <c r="N89" i="4"/>
  <c r="M89" i="4"/>
  <c r="K89" i="4"/>
  <c r="J89" i="4"/>
  <c r="I89" i="4"/>
  <c r="H89" i="4"/>
  <c r="E89" i="4"/>
  <c r="AG88" i="4"/>
  <c r="AF88" i="4"/>
  <c r="AE88" i="4"/>
  <c r="AD88" i="4"/>
  <c r="AC88" i="4"/>
  <c r="Y88" i="4"/>
  <c r="V88" i="4"/>
  <c r="T88" i="4"/>
  <c r="S88" i="4"/>
  <c r="Q88" i="4"/>
  <c r="P88" i="4"/>
  <c r="N88" i="4"/>
  <c r="M88" i="4"/>
  <c r="K88" i="4"/>
  <c r="J88" i="4"/>
  <c r="I88" i="4"/>
  <c r="H88" i="4"/>
  <c r="E88" i="4"/>
  <c r="AG87" i="4"/>
  <c r="AF87" i="4"/>
  <c r="AE87" i="4"/>
  <c r="AD87" i="4"/>
  <c r="AC87" i="4"/>
  <c r="Y87" i="4"/>
  <c r="V87" i="4"/>
  <c r="T87" i="4"/>
  <c r="S87" i="4"/>
  <c r="Q87" i="4"/>
  <c r="P87" i="4"/>
  <c r="N87" i="4"/>
  <c r="M87" i="4"/>
  <c r="K87" i="4"/>
  <c r="J87" i="4"/>
  <c r="I87" i="4"/>
  <c r="H87" i="4"/>
  <c r="E87" i="4"/>
  <c r="AG86" i="4"/>
  <c r="AF86" i="4"/>
  <c r="AE86" i="4"/>
  <c r="AD86" i="4"/>
  <c r="AC86" i="4"/>
  <c r="Y86" i="4"/>
  <c r="V86" i="4"/>
  <c r="T86" i="4"/>
  <c r="S86" i="4"/>
  <c r="Q86" i="4"/>
  <c r="P86" i="4"/>
  <c r="N86" i="4"/>
  <c r="M86" i="4"/>
  <c r="K86" i="4"/>
  <c r="J86" i="4"/>
  <c r="I86" i="4"/>
  <c r="H86" i="4"/>
  <c r="E86" i="4"/>
  <c r="AG85" i="4"/>
  <c r="AF85" i="4"/>
  <c r="AD85" i="4"/>
  <c r="AC85" i="4"/>
  <c r="Y85" i="4"/>
  <c r="V85" i="4"/>
  <c r="T85" i="4"/>
  <c r="S85" i="4"/>
  <c r="Q85" i="4"/>
  <c r="P85" i="4"/>
  <c r="N85" i="4"/>
  <c r="M85" i="4"/>
  <c r="K85" i="4"/>
  <c r="J85" i="4"/>
  <c r="I85" i="4"/>
  <c r="H85" i="4"/>
  <c r="E85" i="4"/>
  <c r="AG84" i="4"/>
  <c r="AF84" i="4"/>
  <c r="AE84" i="4"/>
  <c r="AD84" i="4"/>
  <c r="AC84" i="4"/>
  <c r="Y84" i="4"/>
  <c r="V84" i="4"/>
  <c r="T84" i="4"/>
  <c r="S84" i="4"/>
  <c r="Q84" i="4"/>
  <c r="P84" i="4"/>
  <c r="N84" i="4"/>
  <c r="M84" i="4"/>
  <c r="K84" i="4"/>
  <c r="J84" i="4"/>
  <c r="I84" i="4"/>
  <c r="H84" i="4"/>
  <c r="E84" i="4"/>
  <c r="I47" i="1"/>
  <c r="H47" i="1"/>
  <c r="AC46" i="36" s="1"/>
  <c r="G47" i="1"/>
  <c r="X46" i="36" s="1"/>
  <c r="T46" i="36"/>
  <c r="Q46" i="36"/>
  <c r="N46" i="36"/>
  <c r="C47" i="1"/>
  <c r="F46" i="36" s="1"/>
  <c r="B47" i="1"/>
  <c r="B46" i="36" s="1"/>
  <c r="I46" i="1"/>
  <c r="H46" i="1"/>
  <c r="AC45" i="36" s="1"/>
  <c r="G46" i="1"/>
  <c r="X45" i="36" s="1"/>
  <c r="T45" i="36"/>
  <c r="Q45" i="36"/>
  <c r="N45" i="36"/>
  <c r="C46" i="1"/>
  <c r="F45" i="36" s="1"/>
  <c r="B46" i="1"/>
  <c r="B45" i="36" s="1"/>
  <c r="I45" i="1"/>
  <c r="H45" i="1"/>
  <c r="AC44" i="36" s="1"/>
  <c r="G45" i="1"/>
  <c r="X44" i="36" s="1"/>
  <c r="T44" i="36"/>
  <c r="Q44" i="36"/>
  <c r="N44" i="36"/>
  <c r="C45" i="1"/>
  <c r="F44" i="36" s="1"/>
  <c r="B45" i="1"/>
  <c r="B44" i="36" s="1"/>
  <c r="I44" i="1"/>
  <c r="H44" i="1"/>
  <c r="AC43" i="36" s="1"/>
  <c r="G44" i="1"/>
  <c r="X43" i="36" s="1"/>
  <c r="T43" i="36"/>
  <c r="Q43" i="36"/>
  <c r="N43" i="36"/>
  <c r="C44" i="1"/>
  <c r="F43" i="36" s="1"/>
  <c r="B44" i="1"/>
  <c r="B43" i="36" s="1"/>
  <c r="I43" i="1"/>
  <c r="H43" i="1"/>
  <c r="AC42" i="36" s="1"/>
  <c r="G43" i="1"/>
  <c r="X42" i="36" s="1"/>
  <c r="T42" i="36"/>
  <c r="Q42" i="36"/>
  <c r="N42" i="36"/>
  <c r="C43" i="1"/>
  <c r="F42" i="36" s="1"/>
  <c r="B43" i="1"/>
  <c r="B42" i="36" s="1"/>
  <c r="I42" i="1"/>
  <c r="H42" i="1"/>
  <c r="AC41" i="36" s="1"/>
  <c r="G42" i="1"/>
  <c r="X41" i="36" s="1"/>
  <c r="T41" i="36"/>
  <c r="Q41" i="36"/>
  <c r="N41" i="36"/>
  <c r="C42" i="1"/>
  <c r="F41" i="36" s="1"/>
  <c r="B42" i="1"/>
  <c r="B41" i="36" s="1"/>
  <c r="G18" i="1"/>
  <c r="H18" i="1"/>
  <c r="I18" i="1"/>
  <c r="C19" i="1"/>
  <c r="G19" i="1"/>
  <c r="H19" i="1"/>
  <c r="I19" i="1"/>
  <c r="C20" i="1"/>
  <c r="G20" i="1"/>
  <c r="H20" i="1"/>
  <c r="I20" i="1"/>
  <c r="C21" i="1"/>
  <c r="G21" i="1"/>
  <c r="H21" i="1"/>
  <c r="I21" i="1"/>
  <c r="C22" i="1"/>
  <c r="G22" i="1"/>
  <c r="H22" i="1"/>
  <c r="I22" i="1"/>
  <c r="C23" i="1"/>
  <c r="G23" i="1"/>
  <c r="H23" i="1"/>
  <c r="I23" i="1"/>
  <c r="C24" i="1"/>
  <c r="G24" i="1"/>
  <c r="H24" i="1"/>
  <c r="I24" i="1"/>
  <c r="C25" i="1"/>
  <c r="G25" i="1"/>
  <c r="H25" i="1"/>
  <c r="I25" i="1"/>
  <c r="C26" i="1"/>
  <c r="G26" i="1"/>
  <c r="H26" i="1"/>
  <c r="I26" i="1"/>
  <c r="C27" i="1"/>
  <c r="G27" i="1"/>
  <c r="H27" i="1"/>
  <c r="I27" i="1"/>
  <c r="C28" i="1"/>
  <c r="G28" i="1"/>
  <c r="H28" i="1"/>
  <c r="I28" i="1"/>
  <c r="C29" i="1"/>
  <c r="G29" i="1"/>
  <c r="H29" i="1"/>
  <c r="I29" i="1"/>
  <c r="C30" i="1"/>
  <c r="G30" i="1"/>
  <c r="H30" i="1"/>
  <c r="I30" i="1"/>
  <c r="C31" i="1"/>
  <c r="G31" i="1"/>
  <c r="H31" i="1"/>
  <c r="I31" i="1"/>
  <c r="C32" i="1"/>
  <c r="G32" i="1"/>
  <c r="H32" i="1"/>
  <c r="I32" i="1"/>
  <c r="C33" i="1"/>
  <c r="G33" i="1"/>
  <c r="H33" i="1"/>
  <c r="I33" i="1"/>
  <c r="C34" i="1"/>
  <c r="G34" i="1"/>
  <c r="H34" i="1"/>
  <c r="I34" i="1"/>
  <c r="C35" i="1"/>
  <c r="G35" i="1"/>
  <c r="H35" i="1"/>
  <c r="I35" i="1"/>
  <c r="C36" i="1"/>
  <c r="G36" i="1"/>
  <c r="H36" i="1"/>
  <c r="I36" i="1"/>
  <c r="C37" i="1"/>
  <c r="G37" i="1"/>
  <c r="H37" i="1"/>
  <c r="I37" i="1"/>
  <c r="C38" i="1"/>
  <c r="G38" i="1"/>
  <c r="H38" i="1"/>
  <c r="I38" i="1"/>
  <c r="C39" i="1"/>
  <c r="G39" i="1"/>
  <c r="H39" i="1"/>
  <c r="I39" i="1"/>
  <c r="C40" i="1"/>
  <c r="F39" i="36" s="1"/>
  <c r="N39" i="36"/>
  <c r="Q39" i="36"/>
  <c r="T39" i="36"/>
  <c r="G40" i="1"/>
  <c r="X39" i="36" s="1"/>
  <c r="H40" i="1"/>
  <c r="AC39" i="36" s="1"/>
  <c r="I40" i="1"/>
  <c r="C41" i="1"/>
  <c r="F40" i="36" s="1"/>
  <c r="N40" i="36"/>
  <c r="Q40" i="36"/>
  <c r="T40" i="36"/>
  <c r="G41" i="1"/>
  <c r="X40" i="36" s="1"/>
  <c r="H41" i="1"/>
  <c r="AC40" i="36" s="1"/>
  <c r="I41" i="1"/>
  <c r="D5" i="9"/>
  <c r="E5" i="9"/>
  <c r="F5" i="9"/>
  <c r="G5" i="9"/>
  <c r="H5" i="9"/>
  <c r="I5" i="9"/>
  <c r="F8" i="8"/>
  <c r="Q26" i="3"/>
  <c r="C8" i="1"/>
  <c r="C9" i="1"/>
  <c r="C10" i="1"/>
  <c r="C11" i="1"/>
  <c r="C12" i="1"/>
  <c r="C13" i="1"/>
  <c r="W12" i="36" s="1"/>
  <c r="C14" i="1"/>
  <c r="AD12" i="36" s="1"/>
  <c r="AD9" i="4" l="1"/>
  <c r="AD10" i="36"/>
  <c r="AD9" i="3"/>
  <c r="V11" i="3"/>
  <c r="W11" i="36"/>
  <c r="V11" i="4"/>
  <c r="AC13" i="4"/>
  <c r="AC13" i="3"/>
  <c r="AD13" i="36"/>
  <c r="AF7" i="4"/>
  <c r="AB7" i="4"/>
  <c r="X7" i="4"/>
  <c r="AF7" i="3"/>
  <c r="AB7" i="3"/>
  <c r="X7" i="3"/>
  <c r="W7" i="3"/>
  <c r="AD7" i="4"/>
  <c r="V7" i="4"/>
  <c r="Z7" i="3"/>
  <c r="W9" i="36"/>
  <c r="AC7" i="4"/>
  <c r="AC7" i="3"/>
  <c r="AE7" i="4"/>
  <c r="AA7" i="4"/>
  <c r="W7" i="4"/>
  <c r="AE7" i="3"/>
  <c r="AA7" i="3"/>
  <c r="Z7" i="4"/>
  <c r="AD7" i="3"/>
  <c r="V7" i="3"/>
  <c r="AG7" i="4"/>
  <c r="Y7" i="4"/>
  <c r="AG7" i="3"/>
  <c r="Y7" i="3"/>
  <c r="V13" i="4"/>
  <c r="W13" i="36"/>
  <c r="V13" i="3"/>
  <c r="I48" i="1"/>
  <c r="F13" i="4" s="1"/>
  <c r="G48" i="1"/>
  <c r="H48" i="1"/>
  <c r="K46" i="4" s="1"/>
  <c r="U40" i="4"/>
  <c r="U84" i="4" s="1"/>
  <c r="U41" i="4"/>
  <c r="U85" i="4" s="1"/>
  <c r="U42" i="4"/>
  <c r="U86" i="4" s="1"/>
  <c r="U43" i="4"/>
  <c r="U87" i="4" s="1"/>
  <c r="U44" i="4"/>
  <c r="U88" i="4" s="1"/>
  <c r="U45" i="4"/>
  <c r="U89" i="4" s="1"/>
  <c r="B40" i="4"/>
  <c r="B84" i="4" s="1"/>
  <c r="O40" i="4"/>
  <c r="O84" i="4" s="1"/>
  <c r="B41" i="4"/>
  <c r="B85" i="4" s="1"/>
  <c r="O41" i="4"/>
  <c r="O85" i="4" s="1"/>
  <c r="B42" i="4"/>
  <c r="B86" i="4" s="1"/>
  <c r="O42" i="4"/>
  <c r="O86" i="4" s="1"/>
  <c r="B43" i="4"/>
  <c r="B87" i="4" s="1"/>
  <c r="O43" i="4"/>
  <c r="O87" i="4" s="1"/>
  <c r="B44" i="4"/>
  <c r="B88" i="4" s="1"/>
  <c r="O44" i="4"/>
  <c r="O88" i="4" s="1"/>
  <c r="B45" i="4"/>
  <c r="B89" i="4" s="1"/>
  <c r="O45" i="4"/>
  <c r="O89" i="4" s="1"/>
  <c r="C40" i="4"/>
  <c r="C84" i="4" s="1"/>
  <c r="R40" i="4"/>
  <c r="R84" i="4" s="1"/>
  <c r="C41" i="4"/>
  <c r="C85" i="4" s="1"/>
  <c r="R41" i="4"/>
  <c r="R85" i="4" s="1"/>
  <c r="C42" i="4"/>
  <c r="C86" i="4" s="1"/>
  <c r="R42" i="4"/>
  <c r="R86" i="4" s="1"/>
  <c r="C43" i="4"/>
  <c r="C87" i="4" s="1"/>
  <c r="R43" i="4"/>
  <c r="R87" i="4" s="1"/>
  <c r="C44" i="4"/>
  <c r="C88" i="4" s="1"/>
  <c r="R44" i="4"/>
  <c r="R88" i="4" s="1"/>
  <c r="C45" i="4"/>
  <c r="C89" i="4" s="1"/>
  <c r="R45" i="4"/>
  <c r="R89" i="4" s="1"/>
  <c r="D40" i="4"/>
  <c r="D84" i="4" s="1"/>
  <c r="D41" i="4"/>
  <c r="D85" i="4" s="1"/>
  <c r="D42" i="4"/>
  <c r="D86" i="4" s="1"/>
  <c r="D43" i="4"/>
  <c r="D87" i="4" s="1"/>
  <c r="D44" i="4"/>
  <c r="D88" i="4" s="1"/>
  <c r="D45" i="4"/>
  <c r="D89" i="4" s="1"/>
  <c r="L40" i="4"/>
  <c r="L84" i="4" s="1"/>
  <c r="Z40" i="4"/>
  <c r="Z84" i="4" s="1"/>
  <c r="L41" i="4"/>
  <c r="L85" i="4" s="1"/>
  <c r="Z41" i="4"/>
  <c r="Z85" i="4" s="1"/>
  <c r="L42" i="4"/>
  <c r="L86" i="4" s="1"/>
  <c r="Z42" i="4"/>
  <c r="Z86" i="4" s="1"/>
  <c r="L43" i="4"/>
  <c r="L87" i="4" s="1"/>
  <c r="Z43" i="4"/>
  <c r="Z87" i="4" s="1"/>
  <c r="L44" i="4"/>
  <c r="L88" i="4" s="1"/>
  <c r="Z44" i="4"/>
  <c r="Z88" i="4" s="1"/>
  <c r="L45" i="4"/>
  <c r="L89" i="4" s="1"/>
  <c r="Z45" i="4"/>
  <c r="Z89" i="4" s="1"/>
  <c r="F5" i="8"/>
  <c r="B8" i="8"/>
  <c r="S3" i="29"/>
  <c r="R4" i="29"/>
  <c r="Q4" i="29"/>
  <c r="P4" i="29"/>
  <c r="O4" i="29"/>
  <c r="Q3" i="29"/>
  <c r="P3" i="29"/>
  <c r="O3" i="29"/>
  <c r="L8" i="29"/>
  <c r="L6" i="29"/>
  <c r="L7" i="29"/>
  <c r="I12" i="29"/>
  <c r="I11" i="29"/>
  <c r="I10" i="29"/>
  <c r="I9" i="29"/>
  <c r="I8" i="29"/>
  <c r="I7" i="29"/>
  <c r="I6" i="29"/>
  <c r="I5" i="29"/>
  <c r="W90" i="4" l="1"/>
  <c r="D46" i="4"/>
  <c r="D26" i="3"/>
  <c r="W26" i="3"/>
  <c r="W46" i="4"/>
  <c r="B6" i="39"/>
  <c r="J5" i="40" l="1"/>
  <c r="C5" i="40"/>
  <c r="H7" i="40"/>
  <c r="BY3" i="35" l="1"/>
  <c r="BX3" i="35"/>
  <c r="BX5" i="35"/>
  <c r="BY2" i="35"/>
  <c r="BX2" i="35"/>
  <c r="AO3" i="27"/>
  <c r="AN3" i="27"/>
  <c r="AP3" i="27"/>
  <c r="AK3" i="27"/>
  <c r="AN5" i="27"/>
  <c r="AP2" i="27"/>
  <c r="AO2" i="27"/>
  <c r="AN2" i="27"/>
  <c r="AP3" i="25"/>
  <c r="AK3" i="25"/>
  <c r="AO3" i="25"/>
  <c r="AN3" i="25"/>
  <c r="AN5" i="25"/>
  <c r="AP2" i="25"/>
  <c r="AO2" i="25"/>
  <c r="AN2" i="25"/>
  <c r="DY3" i="33"/>
  <c r="DX3" i="33"/>
  <c r="DX5" i="33"/>
  <c r="DY2" i="33"/>
  <c r="DX2" i="33"/>
  <c r="BO3" i="20" l="1"/>
  <c r="BN3" i="20"/>
  <c r="BP3" i="20"/>
  <c r="BK3" i="20"/>
  <c r="BN5" i="20"/>
  <c r="BP2" i="20"/>
  <c r="BO2" i="20"/>
  <c r="BN2" i="20"/>
  <c r="AC90" i="4" l="1"/>
  <c r="Q90" i="4"/>
  <c r="BP3" i="17" l="1"/>
  <c r="BO3" i="17"/>
  <c r="BN3" i="17"/>
  <c r="B3" i="17"/>
  <c r="BO2" i="17"/>
  <c r="BN5" i="17"/>
  <c r="BP2" i="17"/>
  <c r="BN2" i="17"/>
  <c r="AC51" i="3" l="1"/>
  <c r="Q51" i="3"/>
  <c r="I5" i="40" l="1"/>
  <c r="H5" i="40"/>
  <c r="B5" i="40"/>
  <c r="K7" i="40"/>
  <c r="J7" i="40"/>
  <c r="I7" i="40"/>
  <c r="G7" i="40"/>
  <c r="J4" i="40"/>
  <c r="I4" i="40"/>
  <c r="H4" i="40"/>
  <c r="E7" i="40"/>
  <c r="D7" i="40"/>
  <c r="C7" i="40"/>
  <c r="B7" i="40"/>
  <c r="C4" i="40"/>
  <c r="B4" i="40"/>
  <c r="F11" i="37" l="1"/>
  <c r="F11" i="38" s="1"/>
  <c r="F35" i="38" s="1"/>
  <c r="V11" i="37"/>
  <c r="V11" i="38" s="1"/>
  <c r="V35" i="38" s="1"/>
  <c r="B41" i="1"/>
  <c r="B40" i="36" s="1"/>
  <c r="B40" i="1"/>
  <c r="B39" i="36" s="1"/>
  <c r="B39" i="1"/>
  <c r="B37" i="4" s="1"/>
  <c r="B81" i="4" s="1"/>
  <c r="B38" i="1"/>
  <c r="B37" i="1"/>
  <c r="B36" i="1"/>
  <c r="B35" i="1"/>
  <c r="B33" i="4" s="1"/>
  <c r="B77" i="4" s="1"/>
  <c r="B34" i="1"/>
  <c r="B33" i="1"/>
  <c r="B32" i="1"/>
  <c r="B31" i="1"/>
  <c r="B29" i="4" s="1"/>
  <c r="B73" i="4" s="1"/>
  <c r="B30" i="1"/>
  <c r="B29" i="1"/>
  <c r="B28" i="1"/>
  <c r="B27" i="1"/>
  <c r="B26" i="1"/>
  <c r="B24" i="1"/>
  <c r="B23" i="1"/>
  <c r="B22" i="1"/>
  <c r="B21" i="1"/>
  <c r="B20" i="1"/>
  <c r="B19" i="1"/>
  <c r="R39" i="4"/>
  <c r="O39" i="4"/>
  <c r="Z38" i="4"/>
  <c r="U38" i="4"/>
  <c r="D38" i="4"/>
  <c r="AC38" i="36"/>
  <c r="X38" i="36"/>
  <c r="N38" i="36"/>
  <c r="T38" i="36"/>
  <c r="O37" i="4"/>
  <c r="F38" i="36"/>
  <c r="AC37" i="36"/>
  <c r="U36" i="4"/>
  <c r="L36" i="4"/>
  <c r="T37" i="36"/>
  <c r="Q37" i="36"/>
  <c r="D36" i="4"/>
  <c r="AC36" i="36"/>
  <c r="X36" i="36"/>
  <c r="N36" i="36"/>
  <c r="R35" i="4"/>
  <c r="O35" i="4"/>
  <c r="F36" i="36"/>
  <c r="Z34" i="4"/>
  <c r="U34" i="4"/>
  <c r="N35" i="36"/>
  <c r="T35" i="36"/>
  <c r="Q35" i="36"/>
  <c r="D34" i="4"/>
  <c r="AC34" i="36"/>
  <c r="X34" i="36"/>
  <c r="N34" i="36"/>
  <c r="T34" i="36"/>
  <c r="O33" i="4"/>
  <c r="F34" i="36"/>
  <c r="AC33" i="36"/>
  <c r="U32" i="4"/>
  <c r="L32" i="4"/>
  <c r="T33" i="36"/>
  <c r="Q33" i="36"/>
  <c r="D32" i="4"/>
  <c r="AC32" i="36"/>
  <c r="X32" i="36"/>
  <c r="N32" i="36"/>
  <c r="R31" i="4"/>
  <c r="O31" i="4"/>
  <c r="F32" i="36"/>
  <c r="Z30" i="4"/>
  <c r="U30" i="4"/>
  <c r="N31" i="36"/>
  <c r="T31" i="36"/>
  <c r="Q31" i="36"/>
  <c r="D30" i="4"/>
  <c r="AC30" i="36"/>
  <c r="X30" i="36"/>
  <c r="N30" i="36"/>
  <c r="T30" i="36"/>
  <c r="O29" i="4"/>
  <c r="F30" i="36"/>
  <c r="Z28" i="4"/>
  <c r="X29" i="36"/>
  <c r="L28" i="4"/>
  <c r="T29" i="36"/>
  <c r="O28" i="4"/>
  <c r="F29" i="36"/>
  <c r="AC28" i="36"/>
  <c r="U27" i="4"/>
  <c r="L27" i="4"/>
  <c r="R27" i="4"/>
  <c r="Q28" i="36"/>
  <c r="D27" i="4"/>
  <c r="Z26" i="4"/>
  <c r="X27" i="36"/>
  <c r="L26" i="4"/>
  <c r="R26" i="4"/>
  <c r="Q27" i="36"/>
  <c r="F27" i="36"/>
  <c r="AC26" i="36"/>
  <c r="X26" i="36"/>
  <c r="N26" i="36"/>
  <c r="R25" i="4"/>
  <c r="Q26" i="36"/>
  <c r="F26" i="36"/>
  <c r="Z24" i="4"/>
  <c r="X25" i="36"/>
  <c r="L24" i="4"/>
  <c r="T25" i="36"/>
  <c r="O24" i="4"/>
  <c r="F25" i="36"/>
  <c r="AC24" i="36"/>
  <c r="U23" i="4"/>
  <c r="N24" i="36"/>
  <c r="R23" i="4"/>
  <c r="Q24" i="36"/>
  <c r="D23" i="4"/>
  <c r="Z22" i="4"/>
  <c r="X23" i="36"/>
  <c r="L22" i="4"/>
  <c r="R22" i="4"/>
  <c r="Q23" i="36"/>
  <c r="F23" i="36"/>
  <c r="Z21" i="4"/>
  <c r="X22" i="36"/>
  <c r="N22" i="36"/>
  <c r="R21" i="4"/>
  <c r="Q22" i="36"/>
  <c r="F22" i="36"/>
  <c r="Z20" i="4"/>
  <c r="X21" i="36"/>
  <c r="L20" i="4"/>
  <c r="T21" i="36"/>
  <c r="O20" i="4"/>
  <c r="F21" i="36"/>
  <c r="AC20" i="36"/>
  <c r="U19" i="4"/>
  <c r="N20" i="36"/>
  <c r="R19" i="4"/>
  <c r="Q20" i="36"/>
  <c r="D19" i="4"/>
  <c r="Z18" i="4"/>
  <c r="X19" i="36"/>
  <c r="L18" i="4"/>
  <c r="R18" i="4"/>
  <c r="Q19" i="36"/>
  <c r="F19" i="36"/>
  <c r="Z17" i="4"/>
  <c r="X18" i="36"/>
  <c r="N18" i="36"/>
  <c r="R17" i="4"/>
  <c r="Q18" i="36"/>
  <c r="F18" i="36"/>
  <c r="AG83" i="4"/>
  <c r="AF83" i="4"/>
  <c r="AE83" i="4"/>
  <c r="AD83" i="4"/>
  <c r="AC83" i="4"/>
  <c r="Y83" i="4"/>
  <c r="V83" i="4"/>
  <c r="N83" i="4"/>
  <c r="M83" i="4"/>
  <c r="T83" i="4"/>
  <c r="S83" i="4"/>
  <c r="Q83" i="4"/>
  <c r="P83" i="4"/>
  <c r="K83" i="4"/>
  <c r="J83" i="4"/>
  <c r="I83" i="4"/>
  <c r="H83" i="4"/>
  <c r="E83" i="4"/>
  <c r="AG82" i="4"/>
  <c r="AF82" i="4"/>
  <c r="AE82" i="4"/>
  <c r="AD82" i="4"/>
  <c r="AC82" i="4"/>
  <c r="Y82" i="4"/>
  <c r="V82" i="4"/>
  <c r="N82" i="4"/>
  <c r="M82" i="4"/>
  <c r="T82" i="4"/>
  <c r="S82" i="4"/>
  <c r="Q82" i="4"/>
  <c r="P82" i="4"/>
  <c r="K82" i="4"/>
  <c r="J82" i="4"/>
  <c r="I82" i="4"/>
  <c r="H82" i="4"/>
  <c r="E82" i="4"/>
  <c r="AG81" i="4"/>
  <c r="AF81" i="4"/>
  <c r="AE81" i="4"/>
  <c r="AD81" i="4"/>
  <c r="AC81" i="4"/>
  <c r="Y81" i="4"/>
  <c r="V81" i="4"/>
  <c r="N81" i="4"/>
  <c r="M81" i="4"/>
  <c r="T81" i="4"/>
  <c r="S81" i="4"/>
  <c r="Q81" i="4"/>
  <c r="P81" i="4"/>
  <c r="K81" i="4"/>
  <c r="J81" i="4"/>
  <c r="I81" i="4"/>
  <c r="H81" i="4"/>
  <c r="E81" i="4"/>
  <c r="AG80" i="4"/>
  <c r="AF80" i="4"/>
  <c r="AE80" i="4"/>
  <c r="AD80" i="4"/>
  <c r="AC80" i="4"/>
  <c r="Y80" i="4"/>
  <c r="V80" i="4"/>
  <c r="N80" i="4"/>
  <c r="M80" i="4"/>
  <c r="T80" i="4"/>
  <c r="S80" i="4"/>
  <c r="Q80" i="4"/>
  <c r="P80" i="4"/>
  <c r="K80" i="4"/>
  <c r="J80" i="4"/>
  <c r="I80" i="4"/>
  <c r="H80" i="4"/>
  <c r="E80" i="4"/>
  <c r="AG79" i="4"/>
  <c r="AF79" i="4"/>
  <c r="AE79" i="4"/>
  <c r="AD79" i="4"/>
  <c r="AC79" i="4"/>
  <c r="Y79" i="4"/>
  <c r="V79" i="4"/>
  <c r="N79" i="4"/>
  <c r="M79" i="4"/>
  <c r="T79" i="4"/>
  <c r="S79" i="4"/>
  <c r="Q79" i="4"/>
  <c r="P79" i="4"/>
  <c r="K79" i="4"/>
  <c r="J79" i="4"/>
  <c r="I79" i="4"/>
  <c r="H79" i="4"/>
  <c r="E79" i="4"/>
  <c r="AG78" i="4"/>
  <c r="AF78" i="4"/>
  <c r="AE78" i="4"/>
  <c r="AD78" i="4"/>
  <c r="AC78" i="4"/>
  <c r="Y78" i="4"/>
  <c r="V78" i="4"/>
  <c r="N78" i="4"/>
  <c r="M78" i="4"/>
  <c r="T78" i="4"/>
  <c r="S78" i="4"/>
  <c r="Q78" i="4"/>
  <c r="P78" i="4"/>
  <c r="K78" i="4"/>
  <c r="J78" i="4"/>
  <c r="I78" i="4"/>
  <c r="H78" i="4"/>
  <c r="E78" i="4"/>
  <c r="AG77" i="4"/>
  <c r="AF77" i="4"/>
  <c r="AE77" i="4"/>
  <c r="AD77" i="4"/>
  <c r="AC77" i="4"/>
  <c r="Y77" i="4"/>
  <c r="V77" i="4"/>
  <c r="N77" i="4"/>
  <c r="M77" i="4"/>
  <c r="T77" i="4"/>
  <c r="S77" i="4"/>
  <c r="Q77" i="4"/>
  <c r="P77" i="4"/>
  <c r="K77" i="4"/>
  <c r="J77" i="4"/>
  <c r="I77" i="4"/>
  <c r="H77" i="4"/>
  <c r="E77" i="4"/>
  <c r="AG76" i="4"/>
  <c r="AF76" i="4"/>
  <c r="AE76" i="4"/>
  <c r="AD76" i="4"/>
  <c r="AC76" i="4"/>
  <c r="Y76" i="4"/>
  <c r="V76" i="4"/>
  <c r="N76" i="4"/>
  <c r="M76" i="4"/>
  <c r="T76" i="4"/>
  <c r="S76" i="4"/>
  <c r="Q76" i="4"/>
  <c r="P76" i="4"/>
  <c r="K76" i="4"/>
  <c r="J76" i="4"/>
  <c r="I76" i="4"/>
  <c r="H76" i="4"/>
  <c r="E76" i="4"/>
  <c r="AG75" i="4"/>
  <c r="AF75" i="4"/>
  <c r="AE75" i="4"/>
  <c r="AD75" i="4"/>
  <c r="AC75" i="4"/>
  <c r="Y75" i="4"/>
  <c r="V75" i="4"/>
  <c r="N75" i="4"/>
  <c r="M75" i="4"/>
  <c r="T75" i="4"/>
  <c r="S75" i="4"/>
  <c r="Q75" i="4"/>
  <c r="P75" i="4"/>
  <c r="K75" i="4"/>
  <c r="J75" i="4"/>
  <c r="I75" i="4"/>
  <c r="H75" i="4"/>
  <c r="E75" i="4"/>
  <c r="AG74" i="4"/>
  <c r="AF74" i="4"/>
  <c r="AE74" i="4"/>
  <c r="AD74" i="4"/>
  <c r="AC74" i="4"/>
  <c r="Y74" i="4"/>
  <c r="V74" i="4"/>
  <c r="N74" i="4"/>
  <c r="M74" i="4"/>
  <c r="T74" i="4"/>
  <c r="S74" i="4"/>
  <c r="Q74" i="4"/>
  <c r="P74" i="4"/>
  <c r="K74" i="4"/>
  <c r="J74" i="4"/>
  <c r="I74" i="4"/>
  <c r="H74" i="4"/>
  <c r="E74" i="4"/>
  <c r="AG73" i="4"/>
  <c r="AF73" i="4"/>
  <c r="AE73" i="4"/>
  <c r="AD73" i="4"/>
  <c r="AC73" i="4"/>
  <c r="Y73" i="4"/>
  <c r="V73" i="4"/>
  <c r="N73" i="4"/>
  <c r="M73" i="4"/>
  <c r="T73" i="4"/>
  <c r="S73" i="4"/>
  <c r="Q73" i="4"/>
  <c r="P73" i="4"/>
  <c r="K73" i="4"/>
  <c r="J73" i="4"/>
  <c r="I73" i="4"/>
  <c r="H73" i="4"/>
  <c r="E73" i="4"/>
  <c r="AG72" i="4"/>
  <c r="AF72" i="4"/>
  <c r="AE72" i="4"/>
  <c r="AD72" i="4"/>
  <c r="AC72" i="4"/>
  <c r="Y72" i="4"/>
  <c r="V72" i="4"/>
  <c r="N72" i="4"/>
  <c r="M72" i="4"/>
  <c r="T72" i="4"/>
  <c r="S72" i="4"/>
  <c r="Q72" i="4"/>
  <c r="P72" i="4"/>
  <c r="K72" i="4"/>
  <c r="J72" i="4"/>
  <c r="I72" i="4"/>
  <c r="H72" i="4"/>
  <c r="E72" i="4"/>
  <c r="AG71" i="4"/>
  <c r="AF71" i="4"/>
  <c r="AE71" i="4"/>
  <c r="AD71" i="4"/>
  <c r="AC71" i="4"/>
  <c r="Y71" i="4"/>
  <c r="V71" i="4"/>
  <c r="N71" i="4"/>
  <c r="M71" i="4"/>
  <c r="T71" i="4"/>
  <c r="S71" i="4"/>
  <c r="Q71" i="4"/>
  <c r="P71" i="4"/>
  <c r="K71" i="4"/>
  <c r="J71" i="4"/>
  <c r="I71" i="4"/>
  <c r="H71" i="4"/>
  <c r="E71" i="4"/>
  <c r="AG70" i="4"/>
  <c r="AF70" i="4"/>
  <c r="AE70" i="4"/>
  <c r="AD70" i="4"/>
  <c r="AC70" i="4"/>
  <c r="Y70" i="4"/>
  <c r="V70" i="4"/>
  <c r="N70" i="4"/>
  <c r="M70" i="4"/>
  <c r="T70" i="4"/>
  <c r="S70" i="4"/>
  <c r="Q70" i="4"/>
  <c r="P70" i="4"/>
  <c r="K70" i="4"/>
  <c r="J70" i="4"/>
  <c r="I70" i="4"/>
  <c r="H70" i="4"/>
  <c r="E70" i="4"/>
  <c r="AG69" i="4"/>
  <c r="AF69" i="4"/>
  <c r="AE69" i="4"/>
  <c r="AD69" i="4"/>
  <c r="AC69" i="4"/>
  <c r="Y69" i="4"/>
  <c r="V69" i="4"/>
  <c r="N69" i="4"/>
  <c r="M69" i="4"/>
  <c r="T69" i="4"/>
  <c r="S69" i="4"/>
  <c r="Q69" i="4"/>
  <c r="P69" i="4"/>
  <c r="K69" i="4"/>
  <c r="J69" i="4"/>
  <c r="I69" i="4"/>
  <c r="H69" i="4"/>
  <c r="E69" i="4"/>
  <c r="AG68" i="4"/>
  <c r="AF68" i="4"/>
  <c r="AE68" i="4"/>
  <c r="AD68" i="4"/>
  <c r="AC68" i="4"/>
  <c r="Y68" i="4"/>
  <c r="V68" i="4"/>
  <c r="N68" i="4"/>
  <c r="M68" i="4"/>
  <c r="T68" i="4"/>
  <c r="S68" i="4"/>
  <c r="Q68" i="4"/>
  <c r="P68" i="4"/>
  <c r="K68" i="4"/>
  <c r="J68" i="4"/>
  <c r="I68" i="4"/>
  <c r="H68" i="4"/>
  <c r="E68" i="4"/>
  <c r="AG67" i="4"/>
  <c r="AF67" i="4"/>
  <c r="AE67" i="4"/>
  <c r="AD67" i="4"/>
  <c r="AC67" i="4"/>
  <c r="Y67" i="4"/>
  <c r="V67" i="4"/>
  <c r="N67" i="4"/>
  <c r="M67" i="4"/>
  <c r="T67" i="4"/>
  <c r="S67" i="4"/>
  <c r="Q67" i="4"/>
  <c r="P67" i="4"/>
  <c r="K67" i="4"/>
  <c r="J67" i="4"/>
  <c r="I67" i="4"/>
  <c r="H67" i="4"/>
  <c r="E67" i="4"/>
  <c r="AG66" i="4"/>
  <c r="AF66" i="4"/>
  <c r="AE66" i="4"/>
  <c r="AD66" i="4"/>
  <c r="AC66" i="4"/>
  <c r="Y66" i="4"/>
  <c r="V66" i="4"/>
  <c r="N66" i="4"/>
  <c r="M66" i="4"/>
  <c r="T66" i="4"/>
  <c r="S66" i="4"/>
  <c r="Q66" i="4"/>
  <c r="P66" i="4"/>
  <c r="K66" i="4"/>
  <c r="J66" i="4"/>
  <c r="I66" i="4"/>
  <c r="H66" i="4"/>
  <c r="E66" i="4"/>
  <c r="AG65" i="4"/>
  <c r="AF65" i="4"/>
  <c r="AE65" i="4"/>
  <c r="AD65" i="4"/>
  <c r="AC65" i="4"/>
  <c r="Y65" i="4"/>
  <c r="V65" i="4"/>
  <c r="N65" i="4"/>
  <c r="M65" i="4"/>
  <c r="T65" i="4"/>
  <c r="S65" i="4"/>
  <c r="Q65" i="4"/>
  <c r="P65" i="4"/>
  <c r="K65" i="4"/>
  <c r="J65" i="4"/>
  <c r="I65" i="4"/>
  <c r="H65" i="4"/>
  <c r="E65" i="4"/>
  <c r="AG64" i="4"/>
  <c r="AF64" i="4"/>
  <c r="AE64" i="4"/>
  <c r="AD64" i="4"/>
  <c r="AC64" i="4"/>
  <c r="Y64" i="4"/>
  <c r="V64" i="4"/>
  <c r="N64" i="4"/>
  <c r="M64" i="4"/>
  <c r="T64" i="4"/>
  <c r="S64" i="4"/>
  <c r="Q64" i="4"/>
  <c r="P64" i="4"/>
  <c r="K64" i="4"/>
  <c r="J64" i="4"/>
  <c r="I64" i="4"/>
  <c r="H64" i="4"/>
  <c r="E64" i="4"/>
  <c r="AG63" i="4"/>
  <c r="AF63" i="4"/>
  <c r="AE63" i="4"/>
  <c r="AD63" i="4"/>
  <c r="AC63" i="4"/>
  <c r="Y63" i="4"/>
  <c r="V63" i="4"/>
  <c r="N63" i="4"/>
  <c r="M63" i="4"/>
  <c r="T63" i="4"/>
  <c r="S63" i="4"/>
  <c r="Q63" i="4"/>
  <c r="P63" i="4"/>
  <c r="K63" i="4"/>
  <c r="J63" i="4"/>
  <c r="I63" i="4"/>
  <c r="H63" i="4"/>
  <c r="E63" i="4"/>
  <c r="AG62" i="4"/>
  <c r="AF62" i="4"/>
  <c r="AE62" i="4"/>
  <c r="AD62" i="4"/>
  <c r="AC62" i="4"/>
  <c r="Y62" i="4"/>
  <c r="V62" i="4"/>
  <c r="N62" i="4"/>
  <c r="M62" i="4"/>
  <c r="T62" i="4"/>
  <c r="S62" i="4"/>
  <c r="Q62" i="4"/>
  <c r="P62" i="4"/>
  <c r="K62" i="4"/>
  <c r="J62" i="4"/>
  <c r="I62" i="4"/>
  <c r="H62" i="4"/>
  <c r="E62" i="4"/>
  <c r="AG61" i="4"/>
  <c r="AF61" i="4"/>
  <c r="AE61" i="4"/>
  <c r="AD61" i="4"/>
  <c r="AC61" i="4"/>
  <c r="Y61" i="4"/>
  <c r="V61" i="4"/>
  <c r="N61" i="4"/>
  <c r="M61" i="4"/>
  <c r="T61" i="4"/>
  <c r="S61" i="4"/>
  <c r="Q61" i="4"/>
  <c r="P61" i="4"/>
  <c r="K61" i="4"/>
  <c r="J61" i="4"/>
  <c r="I61" i="4"/>
  <c r="H61" i="4"/>
  <c r="E61" i="4"/>
  <c r="AG60" i="4"/>
  <c r="AF60" i="4"/>
  <c r="AE60" i="4"/>
  <c r="AD60" i="4"/>
  <c r="AC60" i="4"/>
  <c r="Y60" i="4"/>
  <c r="V60" i="4"/>
  <c r="N60" i="4"/>
  <c r="M60" i="4"/>
  <c r="T60" i="4"/>
  <c r="S60" i="4"/>
  <c r="Q60" i="4"/>
  <c r="P60" i="4"/>
  <c r="K60" i="4"/>
  <c r="J60" i="4"/>
  <c r="I60" i="4"/>
  <c r="H60" i="4"/>
  <c r="E60" i="4"/>
  <c r="V53" i="4"/>
  <c r="V34" i="3"/>
  <c r="G14" i="1"/>
  <c r="AC15" i="37" s="1"/>
  <c r="G13" i="1"/>
  <c r="G12" i="1"/>
  <c r="G11" i="1"/>
  <c r="G10" i="1"/>
  <c r="G9" i="1"/>
  <c r="G8" i="1"/>
  <c r="Q9" i="37"/>
  <c r="M15" i="37"/>
  <c r="F15" i="37"/>
  <c r="M11" i="37"/>
  <c r="M11" i="38" s="1"/>
  <c r="M35" i="38" s="1"/>
  <c r="Q50" i="38"/>
  <c r="L50" i="38"/>
  <c r="G50" i="38"/>
  <c r="AE49" i="38"/>
  <c r="S42" i="38"/>
  <c r="AB32" i="38"/>
  <c r="AE31" i="38"/>
  <c r="AB31" i="38"/>
  <c r="V50" i="37"/>
  <c r="V26" i="38" s="1"/>
  <c r="V50" i="38" s="1"/>
  <c r="Q50" i="37"/>
  <c r="L50" i="37"/>
  <c r="G50" i="37"/>
  <c r="AC42" i="37"/>
  <c r="AB32" i="37"/>
  <c r="AE31" i="37"/>
  <c r="AB31" i="37"/>
  <c r="C12" i="36" l="1"/>
  <c r="F9" i="4"/>
  <c r="F53" i="4" s="1"/>
  <c r="F9" i="3"/>
  <c r="F34" i="3" s="1"/>
  <c r="F11" i="4"/>
  <c r="F55" i="4" s="1"/>
  <c r="E13" i="36"/>
  <c r="F11" i="3"/>
  <c r="F36" i="3" s="1"/>
  <c r="K13" i="36"/>
  <c r="M11" i="3"/>
  <c r="M36" i="3" s="1"/>
  <c r="M11" i="4"/>
  <c r="M55" i="4" s="1"/>
  <c r="V38" i="3"/>
  <c r="V57" i="4"/>
  <c r="AC38" i="3"/>
  <c r="AC57" i="4"/>
  <c r="V36" i="3"/>
  <c r="V55" i="4"/>
  <c r="AG32" i="3"/>
  <c r="AD34" i="3"/>
  <c r="AD53" i="4"/>
  <c r="F35" i="37"/>
  <c r="B30" i="36"/>
  <c r="D35" i="4"/>
  <c r="Q30" i="36"/>
  <c r="R37" i="4"/>
  <c r="F33" i="36"/>
  <c r="L30" i="4"/>
  <c r="U39" i="4"/>
  <c r="X35" i="36"/>
  <c r="Z32" i="4"/>
  <c r="Q38" i="36"/>
  <c r="Z25" i="4"/>
  <c r="V35" i="37"/>
  <c r="B19" i="36"/>
  <c r="C18" i="3"/>
  <c r="C43" i="3" s="1"/>
  <c r="B18" i="3"/>
  <c r="B43" i="3" s="1"/>
  <c r="B18" i="4"/>
  <c r="B62" i="4" s="1"/>
  <c r="B23" i="36"/>
  <c r="C22" i="3"/>
  <c r="C47" i="3" s="1"/>
  <c r="B22" i="3"/>
  <c r="B47" i="3" s="1"/>
  <c r="B22" i="4"/>
  <c r="B66" i="4" s="1"/>
  <c r="B27" i="36"/>
  <c r="B26" i="4"/>
  <c r="B70" i="4" s="1"/>
  <c r="B31" i="36"/>
  <c r="B30" i="4"/>
  <c r="B74" i="4" s="1"/>
  <c r="B35" i="36"/>
  <c r="B34" i="4"/>
  <c r="B78" i="4" s="1"/>
  <c r="B38" i="4"/>
  <c r="B82" i="4" s="1"/>
  <c r="G9" i="37"/>
  <c r="G9" i="38" s="1"/>
  <c r="G33" i="38" s="1"/>
  <c r="D28" i="4"/>
  <c r="D31" i="4"/>
  <c r="R33" i="4"/>
  <c r="U35" i="4"/>
  <c r="B20" i="36"/>
  <c r="C19" i="3"/>
  <c r="C44" i="3" s="1"/>
  <c r="B19" i="3"/>
  <c r="B44" i="3" s="1"/>
  <c r="B19" i="4"/>
  <c r="B63" i="4" s="1"/>
  <c r="B24" i="36"/>
  <c r="C23" i="3"/>
  <c r="C48" i="3" s="1"/>
  <c r="B23" i="3"/>
  <c r="B48" i="3" s="1"/>
  <c r="B23" i="4"/>
  <c r="B67" i="4" s="1"/>
  <c r="B28" i="36"/>
  <c r="B27" i="4"/>
  <c r="B71" i="4" s="1"/>
  <c r="B32" i="36"/>
  <c r="B31" i="4"/>
  <c r="B75" i="4" s="1"/>
  <c r="B36" i="36"/>
  <c r="B35" i="4"/>
  <c r="B79" i="4" s="1"/>
  <c r="B39" i="4"/>
  <c r="B83" i="4" s="1"/>
  <c r="F31" i="36"/>
  <c r="X33" i="36"/>
  <c r="Q36" i="36"/>
  <c r="B34" i="36"/>
  <c r="O21" i="4"/>
  <c r="R29" i="4"/>
  <c r="U31" i="4"/>
  <c r="O36" i="4"/>
  <c r="L38" i="4"/>
  <c r="B21" i="36"/>
  <c r="B20" i="3"/>
  <c r="B45" i="3" s="1"/>
  <c r="B20" i="4"/>
  <c r="B64" i="4" s="1"/>
  <c r="C20" i="3"/>
  <c r="C45" i="3" s="1"/>
  <c r="B25" i="36"/>
  <c r="B24" i="3"/>
  <c r="B49" i="3" s="1"/>
  <c r="B24" i="4"/>
  <c r="B68" i="4" s="1"/>
  <c r="C24" i="3"/>
  <c r="C49" i="3" s="1"/>
  <c r="B29" i="36"/>
  <c r="B28" i="4"/>
  <c r="B72" i="4" s="1"/>
  <c r="B33" i="36"/>
  <c r="B32" i="4"/>
  <c r="B76" i="4" s="1"/>
  <c r="B37" i="36"/>
  <c r="B36" i="4"/>
  <c r="B80" i="4" s="1"/>
  <c r="AC22" i="36"/>
  <c r="X31" i="36"/>
  <c r="Q34" i="36"/>
  <c r="F37" i="36"/>
  <c r="B38" i="36"/>
  <c r="L23" i="4"/>
  <c r="O32" i="4"/>
  <c r="L34" i="4"/>
  <c r="Z36" i="4"/>
  <c r="D39" i="4"/>
  <c r="B18" i="36"/>
  <c r="B17" i="3"/>
  <c r="B42" i="3" s="1"/>
  <c r="B17" i="4"/>
  <c r="B61" i="4" s="1"/>
  <c r="C17" i="3"/>
  <c r="C42" i="3" s="1"/>
  <c r="B22" i="36"/>
  <c r="B21" i="3"/>
  <c r="B46" i="3" s="1"/>
  <c r="C21" i="3"/>
  <c r="C46" i="3" s="1"/>
  <c r="B21" i="4"/>
  <c r="B65" i="4" s="1"/>
  <c r="B26" i="36"/>
  <c r="B25" i="3"/>
  <c r="B50" i="3" s="1"/>
  <c r="B25" i="4"/>
  <c r="B69" i="4" s="1"/>
  <c r="C25" i="3"/>
  <c r="C50" i="3" s="1"/>
  <c r="T27" i="36"/>
  <c r="Q32" i="36"/>
  <c r="F35" i="36"/>
  <c r="X37" i="36"/>
  <c r="M35" i="37"/>
  <c r="O17" i="4"/>
  <c r="L19" i="4"/>
  <c r="D24" i="4"/>
  <c r="U28" i="4"/>
  <c r="L29" i="4"/>
  <c r="Z31" i="4"/>
  <c r="R32" i="4"/>
  <c r="L33" i="4"/>
  <c r="Z35" i="4"/>
  <c r="R36" i="4"/>
  <c r="L37" i="4"/>
  <c r="Z39" i="4"/>
  <c r="AC18" i="36"/>
  <c r="T23" i="36"/>
  <c r="N28" i="36"/>
  <c r="AC31" i="36"/>
  <c r="T32" i="36"/>
  <c r="N33" i="36"/>
  <c r="AC35" i="36"/>
  <c r="T36" i="36"/>
  <c r="N37" i="36"/>
  <c r="K9" i="37"/>
  <c r="K9" i="38" s="1"/>
  <c r="K33" i="38" s="1"/>
  <c r="D20" i="4"/>
  <c r="U24" i="4"/>
  <c r="D29" i="4"/>
  <c r="U29" i="4"/>
  <c r="O30" i="4"/>
  <c r="D33" i="4"/>
  <c r="U33" i="4"/>
  <c r="O34" i="4"/>
  <c r="D37" i="4"/>
  <c r="U37" i="4"/>
  <c r="O38" i="4"/>
  <c r="T19" i="36"/>
  <c r="O9" i="37"/>
  <c r="O9" i="38" s="1"/>
  <c r="O33" i="38" s="1"/>
  <c r="U20" i="4"/>
  <c r="O25" i="4"/>
  <c r="Z29" i="4"/>
  <c r="R30" i="4"/>
  <c r="L31" i="4"/>
  <c r="Z33" i="4"/>
  <c r="R34" i="4"/>
  <c r="L35" i="4"/>
  <c r="Z37" i="4"/>
  <c r="R38" i="4"/>
  <c r="L39" i="4"/>
  <c r="F15" i="38"/>
  <c r="F39" i="38" s="1"/>
  <c r="F39" i="37"/>
  <c r="M15" i="38"/>
  <c r="M39" i="38" s="1"/>
  <c r="M39" i="37"/>
  <c r="Q33" i="37"/>
  <c r="Q9" i="38"/>
  <c r="Q33" i="38" s="1"/>
  <c r="F9" i="37"/>
  <c r="J9" i="37"/>
  <c r="N9" i="37"/>
  <c r="H9" i="37"/>
  <c r="L9" i="37"/>
  <c r="P9" i="37"/>
  <c r="F13" i="37"/>
  <c r="I9" i="37"/>
  <c r="M9" i="37"/>
  <c r="L17" i="4"/>
  <c r="D18" i="4"/>
  <c r="U18" i="4"/>
  <c r="O19" i="4"/>
  <c r="Z19" i="4"/>
  <c r="R20" i="4"/>
  <c r="L21" i="4"/>
  <c r="D22" i="4"/>
  <c r="U22" i="4"/>
  <c r="O23" i="4"/>
  <c r="Z23" i="4"/>
  <c r="R24" i="4"/>
  <c r="L25" i="4"/>
  <c r="D26" i="4"/>
  <c r="U26" i="4"/>
  <c r="O27" i="4"/>
  <c r="Z27" i="4"/>
  <c r="R28" i="4"/>
  <c r="T18" i="36"/>
  <c r="N19" i="36"/>
  <c r="AC19" i="36"/>
  <c r="T20" i="36"/>
  <c r="N21" i="36"/>
  <c r="AC21" i="36"/>
  <c r="T22" i="36"/>
  <c r="N23" i="36"/>
  <c r="AC23" i="36"/>
  <c r="T24" i="36"/>
  <c r="N25" i="36"/>
  <c r="AC25" i="36"/>
  <c r="T26" i="36"/>
  <c r="N27" i="36"/>
  <c r="AC27" i="36"/>
  <c r="T28" i="36"/>
  <c r="N29" i="36"/>
  <c r="AC29" i="36"/>
  <c r="D17" i="4"/>
  <c r="U17" i="4"/>
  <c r="O18" i="4"/>
  <c r="D21" i="4"/>
  <c r="U21" i="4"/>
  <c r="O22" i="4"/>
  <c r="D25" i="4"/>
  <c r="U25" i="4"/>
  <c r="O26" i="4"/>
  <c r="F20" i="36"/>
  <c r="X20" i="36"/>
  <c r="Q21" i="36"/>
  <c r="F24" i="36"/>
  <c r="X24" i="36"/>
  <c r="Q25" i="36"/>
  <c r="F28" i="36"/>
  <c r="X28" i="36"/>
  <c r="Q29" i="36"/>
  <c r="AC15" i="38"/>
  <c r="AC39" i="38" s="1"/>
  <c r="AC39" i="37"/>
  <c r="Y9" i="37"/>
  <c r="AC9" i="37"/>
  <c r="AG9" i="37"/>
  <c r="V15" i="37"/>
  <c r="V9" i="37"/>
  <c r="Z9" i="37"/>
  <c r="AD9" i="37"/>
  <c r="W9" i="37"/>
  <c r="AA9" i="37"/>
  <c r="AE9" i="37"/>
  <c r="AC11" i="37"/>
  <c r="X9" i="37"/>
  <c r="AB9" i="37"/>
  <c r="AF9" i="37"/>
  <c r="V13" i="37"/>
  <c r="V32" i="3"/>
  <c r="Z32" i="3"/>
  <c r="AD32" i="3"/>
  <c r="W32" i="3"/>
  <c r="AA32" i="3"/>
  <c r="AE32" i="3"/>
  <c r="X32" i="3"/>
  <c r="AB32" i="3"/>
  <c r="AF32" i="3"/>
  <c r="Y32" i="3"/>
  <c r="AC32" i="3"/>
  <c r="G33" i="37" l="1"/>
  <c r="O33" i="37"/>
  <c r="K33" i="37"/>
  <c r="I33" i="37"/>
  <c r="I9" i="38"/>
  <c r="L33" i="37"/>
  <c r="L9" i="38"/>
  <c r="J9" i="38"/>
  <c r="J33" i="38" s="1"/>
  <c r="J33" i="37"/>
  <c r="H33" i="37"/>
  <c r="H9" i="38"/>
  <c r="H33" i="38" s="1"/>
  <c r="F33" i="37"/>
  <c r="F9" i="38"/>
  <c r="F33" i="38" s="1"/>
  <c r="F37" i="37"/>
  <c r="F13" i="38"/>
  <c r="F37" i="38" s="1"/>
  <c r="M33" i="37"/>
  <c r="M9" i="38"/>
  <c r="M33" i="38" s="1"/>
  <c r="P33" i="37"/>
  <c r="P9" i="38"/>
  <c r="P33" i="38" s="1"/>
  <c r="N9" i="38"/>
  <c r="N33" i="38" s="1"/>
  <c r="N33" i="37"/>
  <c r="AB33" i="37"/>
  <c r="AB9" i="38"/>
  <c r="AB33" i="38" s="1"/>
  <c r="AE33" i="37"/>
  <c r="AE9" i="38"/>
  <c r="AE33" i="38" s="1"/>
  <c r="X33" i="37"/>
  <c r="X9" i="38"/>
  <c r="X33" i="38" s="1"/>
  <c r="AA33" i="37"/>
  <c r="AA9" i="38"/>
  <c r="AA33" i="38" s="1"/>
  <c r="AD9" i="38"/>
  <c r="AD33" i="38" s="1"/>
  <c r="AD33" i="37"/>
  <c r="Y9" i="38"/>
  <c r="Y33" i="38" s="1"/>
  <c r="Y33" i="37"/>
  <c r="V13" i="38"/>
  <c r="V37" i="38" s="1"/>
  <c r="V37" i="37"/>
  <c r="W33" i="37"/>
  <c r="W9" i="38"/>
  <c r="W33" i="38" s="1"/>
  <c r="Z9" i="38"/>
  <c r="Z33" i="38" s="1"/>
  <c r="Z33" i="37"/>
  <c r="V39" i="37"/>
  <c r="V15" i="38"/>
  <c r="V39" i="38" s="1"/>
  <c r="AF33" i="37"/>
  <c r="AF9" i="38"/>
  <c r="AF33" i="38" s="1"/>
  <c r="AC35" i="37"/>
  <c r="AC11" i="38"/>
  <c r="AC35" i="38" s="1"/>
  <c r="V9" i="38"/>
  <c r="V33" i="38" s="1"/>
  <c r="V33" i="37"/>
  <c r="AG9" i="38"/>
  <c r="AG33" i="38" s="1"/>
  <c r="AG33" i="37"/>
  <c r="AC33" i="37"/>
  <c r="AC9" i="38"/>
  <c r="AC33" i="38" s="1"/>
  <c r="E3" i="9"/>
  <c r="D3" i="9"/>
  <c r="E2" i="9"/>
  <c r="AQ3" i="35"/>
  <c r="AT3" i="35"/>
  <c r="AW3" i="35"/>
  <c r="AZ3" i="35"/>
  <c r="BC3" i="35"/>
  <c r="BF3" i="35"/>
  <c r="BI3" i="35"/>
  <c r="BL3" i="35"/>
  <c r="BO3" i="35"/>
  <c r="BR3" i="35"/>
  <c r="BU3" i="35"/>
  <c r="AM3" i="35"/>
  <c r="AL3" i="35"/>
  <c r="G3" i="35"/>
  <c r="J3" i="35"/>
  <c r="M3" i="35"/>
  <c r="P3" i="35"/>
  <c r="S3" i="35"/>
  <c r="V3" i="35"/>
  <c r="Y3" i="35"/>
  <c r="AB3" i="35"/>
  <c r="AE3" i="35"/>
  <c r="AH3" i="35"/>
  <c r="AK3" i="35"/>
  <c r="C3" i="35"/>
  <c r="B3" i="35"/>
  <c r="BT5" i="35"/>
  <c r="BS5" i="35"/>
  <c r="BQ5" i="35"/>
  <c r="BP5" i="35"/>
  <c r="BN5" i="35"/>
  <c r="BM5" i="35"/>
  <c r="BK5" i="35"/>
  <c r="BJ5" i="35"/>
  <c r="BH5" i="35"/>
  <c r="BG5" i="35"/>
  <c r="BE5" i="35"/>
  <c r="BD5" i="35"/>
  <c r="BB5" i="35"/>
  <c r="BA5" i="35"/>
  <c r="AY5" i="35"/>
  <c r="AX5" i="35"/>
  <c r="AV5" i="35"/>
  <c r="AU5" i="35"/>
  <c r="AS5" i="35"/>
  <c r="AR5" i="35"/>
  <c r="AP5" i="35"/>
  <c r="AO5" i="35"/>
  <c r="AM5" i="35"/>
  <c r="AL5" i="35"/>
  <c r="AN3" i="35"/>
  <c r="BU2" i="35"/>
  <c r="BT2" i="35"/>
  <c r="BS2" i="35"/>
  <c r="BR2" i="35"/>
  <c r="BQ2" i="35"/>
  <c r="BP2" i="35"/>
  <c r="BO2" i="35"/>
  <c r="BN2" i="35"/>
  <c r="BM2" i="35"/>
  <c r="BL2" i="35"/>
  <c r="BK2" i="35"/>
  <c r="BJ2" i="35"/>
  <c r="BI2" i="35"/>
  <c r="BH2" i="35"/>
  <c r="BG2" i="35"/>
  <c r="BF2" i="35"/>
  <c r="BE2" i="35"/>
  <c r="BD2" i="35"/>
  <c r="BC2" i="35"/>
  <c r="BB2" i="35"/>
  <c r="BA2" i="35"/>
  <c r="AZ2" i="35"/>
  <c r="AY2" i="35"/>
  <c r="AX2" i="35"/>
  <c r="AW2" i="35"/>
  <c r="AV2" i="35"/>
  <c r="AU2" i="35"/>
  <c r="AT2" i="35"/>
  <c r="AS2" i="35"/>
  <c r="AR2" i="35"/>
  <c r="AQ2" i="35"/>
  <c r="AP2" i="35"/>
  <c r="AO2" i="35"/>
  <c r="AN2" i="35"/>
  <c r="AM2" i="35"/>
  <c r="AL2" i="35"/>
  <c r="AO1" i="35"/>
  <c r="AP3" i="35" s="1"/>
  <c r="AJ5" i="35"/>
  <c r="AI5" i="35"/>
  <c r="AG5" i="35"/>
  <c r="AF5" i="35"/>
  <c r="AD5" i="35"/>
  <c r="AC5" i="35"/>
  <c r="AA5" i="35"/>
  <c r="Z5" i="35"/>
  <c r="X5" i="35"/>
  <c r="W5" i="35"/>
  <c r="U5" i="35"/>
  <c r="T5" i="35"/>
  <c r="R5" i="35"/>
  <c r="Q5" i="35"/>
  <c r="O5" i="35"/>
  <c r="N5" i="35"/>
  <c r="L5" i="35"/>
  <c r="K5" i="35"/>
  <c r="I5" i="35"/>
  <c r="H5" i="35"/>
  <c r="F5" i="35"/>
  <c r="E5" i="35"/>
  <c r="C5" i="35"/>
  <c r="B5" i="35"/>
  <c r="D3" i="35"/>
  <c r="AK2" i="35"/>
  <c r="AJ2" i="35"/>
  <c r="AI2" i="35"/>
  <c r="AH2" i="35"/>
  <c r="AG2" i="35"/>
  <c r="AF2" i="35"/>
  <c r="AE2" i="35"/>
  <c r="AD2" i="35"/>
  <c r="AC2" i="35"/>
  <c r="AB2" i="35"/>
  <c r="AA2" i="35"/>
  <c r="Z2" i="35"/>
  <c r="Y2" i="35"/>
  <c r="X2" i="35"/>
  <c r="W2" i="35"/>
  <c r="V2" i="35"/>
  <c r="U2" i="35"/>
  <c r="T2" i="35"/>
  <c r="S2" i="35"/>
  <c r="R2" i="35"/>
  <c r="Q2" i="35"/>
  <c r="P2" i="35"/>
  <c r="O2" i="35"/>
  <c r="N2" i="35"/>
  <c r="M2" i="35"/>
  <c r="L2" i="35"/>
  <c r="K2" i="35"/>
  <c r="J2" i="35"/>
  <c r="I2" i="35"/>
  <c r="H2" i="35"/>
  <c r="G2" i="35"/>
  <c r="F2" i="35"/>
  <c r="E2" i="35"/>
  <c r="D2" i="35"/>
  <c r="C2" i="35"/>
  <c r="B2" i="35"/>
  <c r="E1" i="35"/>
  <c r="E3" i="35" s="1"/>
  <c r="DU3" i="33"/>
  <c r="DS3" i="33"/>
  <c r="DQ3" i="33"/>
  <c r="DO3" i="33"/>
  <c r="DM3" i="33"/>
  <c r="DK3" i="33"/>
  <c r="DI3" i="33"/>
  <c r="DG3" i="33"/>
  <c r="DE3" i="33"/>
  <c r="DC3" i="33"/>
  <c r="DA3" i="33"/>
  <c r="CY3" i="33"/>
  <c r="CW3" i="33"/>
  <c r="CU3" i="33"/>
  <c r="CS3" i="33"/>
  <c r="CQ3" i="33"/>
  <c r="CO3" i="33"/>
  <c r="CM3" i="33"/>
  <c r="CK3" i="33"/>
  <c r="CI3" i="33"/>
  <c r="CG3" i="33"/>
  <c r="CE3" i="33"/>
  <c r="CC3" i="33"/>
  <c r="CA3" i="33"/>
  <c r="BY3" i="33"/>
  <c r="BW3" i="33"/>
  <c r="BU3" i="33"/>
  <c r="BS3" i="33"/>
  <c r="BQ3" i="33"/>
  <c r="BO3" i="33"/>
  <c r="BL3" i="33"/>
  <c r="DU5" i="33"/>
  <c r="DT5" i="33"/>
  <c r="DS5" i="33"/>
  <c r="DR5" i="33"/>
  <c r="DQ5" i="33"/>
  <c r="DP5" i="33"/>
  <c r="DO5" i="33"/>
  <c r="DN5" i="33"/>
  <c r="DM5" i="33"/>
  <c r="DL5" i="33"/>
  <c r="DK5" i="33"/>
  <c r="DJ5" i="33"/>
  <c r="DI5" i="33"/>
  <c r="DH5" i="33"/>
  <c r="DG5" i="33"/>
  <c r="DF5" i="33"/>
  <c r="DE5" i="33"/>
  <c r="DD5" i="33"/>
  <c r="DC5" i="33"/>
  <c r="DB5" i="33"/>
  <c r="DA5" i="33"/>
  <c r="CZ5" i="33"/>
  <c r="CY5" i="33"/>
  <c r="CX5" i="33"/>
  <c r="CW5" i="33"/>
  <c r="CV5" i="33"/>
  <c r="CU5" i="33"/>
  <c r="CT5" i="33"/>
  <c r="CS5" i="33"/>
  <c r="CR5" i="33"/>
  <c r="CQ5" i="33"/>
  <c r="CP5" i="33"/>
  <c r="CO5" i="33"/>
  <c r="CN5" i="33"/>
  <c r="CM5" i="33"/>
  <c r="CL5" i="33"/>
  <c r="CK5" i="33"/>
  <c r="CJ5" i="33"/>
  <c r="CI5" i="33"/>
  <c r="CH5" i="33"/>
  <c r="CG5" i="33"/>
  <c r="CF5" i="33"/>
  <c r="CE5" i="33"/>
  <c r="CD5" i="33"/>
  <c r="CC5" i="33"/>
  <c r="CB5" i="33"/>
  <c r="CA5" i="33"/>
  <c r="BZ5" i="33"/>
  <c r="BY5" i="33"/>
  <c r="BX5" i="33"/>
  <c r="BW5" i="33"/>
  <c r="BV5" i="33"/>
  <c r="BU5" i="33"/>
  <c r="BT5" i="33"/>
  <c r="BS5" i="33"/>
  <c r="BR5" i="33"/>
  <c r="BQ5" i="33"/>
  <c r="BP5" i="33"/>
  <c r="BO5" i="33"/>
  <c r="BN5" i="33"/>
  <c r="BM5" i="33"/>
  <c r="BL5" i="33"/>
  <c r="BM3" i="33"/>
  <c r="DU2" i="33"/>
  <c r="DT2" i="33"/>
  <c r="DS2" i="33"/>
  <c r="DR2" i="33"/>
  <c r="DQ2" i="33"/>
  <c r="DP2" i="33"/>
  <c r="DO2" i="33"/>
  <c r="DN2" i="33"/>
  <c r="DM2" i="33"/>
  <c r="DL2" i="33"/>
  <c r="DK2" i="33"/>
  <c r="DJ2" i="33"/>
  <c r="DI2" i="33"/>
  <c r="DH2" i="33"/>
  <c r="DG2" i="33"/>
  <c r="DF2" i="33"/>
  <c r="DE2" i="33"/>
  <c r="DD2" i="33"/>
  <c r="DC2" i="33"/>
  <c r="DB2" i="33"/>
  <c r="DA2" i="33"/>
  <c r="CZ2" i="33"/>
  <c r="CY2" i="33"/>
  <c r="CX2" i="33"/>
  <c r="CW2" i="33"/>
  <c r="CV2" i="33"/>
  <c r="CU2" i="33"/>
  <c r="CT2" i="33"/>
  <c r="CS2" i="33"/>
  <c r="CR2" i="33"/>
  <c r="CQ2" i="33"/>
  <c r="CP2" i="33"/>
  <c r="CO2" i="33"/>
  <c r="CN2" i="33"/>
  <c r="CM2" i="33"/>
  <c r="CL2" i="33"/>
  <c r="CK2" i="33"/>
  <c r="CJ2" i="33"/>
  <c r="CI2" i="33"/>
  <c r="CH2" i="33"/>
  <c r="CG2" i="33"/>
  <c r="CF2" i="33"/>
  <c r="CE2" i="33"/>
  <c r="CD2" i="33"/>
  <c r="CC2" i="33"/>
  <c r="CB2" i="33"/>
  <c r="CA2" i="33"/>
  <c r="BZ2" i="33"/>
  <c r="BY2" i="33"/>
  <c r="BX2" i="33"/>
  <c r="BW2" i="33"/>
  <c r="BV2" i="33"/>
  <c r="BU2" i="33"/>
  <c r="BT2" i="33"/>
  <c r="BS2" i="33"/>
  <c r="BR2" i="33"/>
  <c r="BQ2" i="33"/>
  <c r="BP2" i="33"/>
  <c r="BO2" i="33"/>
  <c r="BN2" i="33"/>
  <c r="BM2" i="33"/>
  <c r="BL2" i="33"/>
  <c r="BN1" i="33"/>
  <c r="BN3" i="33" s="1"/>
  <c r="BK3" i="33"/>
  <c r="BI3" i="33"/>
  <c r="BG3" i="33"/>
  <c r="BE3" i="33"/>
  <c r="BC3" i="33"/>
  <c r="BA3" i="33"/>
  <c r="AY3" i="33"/>
  <c r="AW3" i="33"/>
  <c r="AU3" i="33"/>
  <c r="AS3" i="33"/>
  <c r="AQ3" i="33"/>
  <c r="AO3" i="33"/>
  <c r="AM3" i="33"/>
  <c r="AK3" i="33"/>
  <c r="AI3" i="33"/>
  <c r="AG3" i="33"/>
  <c r="AE3" i="33"/>
  <c r="AC3" i="33"/>
  <c r="AA3" i="33"/>
  <c r="Y3" i="33"/>
  <c r="W3" i="33"/>
  <c r="U3" i="33"/>
  <c r="S3" i="33"/>
  <c r="Q3" i="33"/>
  <c r="O3" i="33"/>
  <c r="M3" i="33"/>
  <c r="K3" i="33"/>
  <c r="I3" i="33"/>
  <c r="G3" i="33"/>
  <c r="E3" i="33"/>
  <c r="B3" i="33"/>
  <c r="BI3" i="20"/>
  <c r="BG3" i="20"/>
  <c r="BE3" i="20"/>
  <c r="BC3" i="20"/>
  <c r="BA3" i="20"/>
  <c r="AY3" i="20"/>
  <c r="AW3" i="20"/>
  <c r="AU3" i="20"/>
  <c r="AS3" i="20"/>
  <c r="AQ3" i="20"/>
  <c r="AO3" i="20"/>
  <c r="AM3" i="20"/>
  <c r="AK3" i="20"/>
  <c r="AI3" i="20"/>
  <c r="AG3" i="20"/>
  <c r="AE3" i="20"/>
  <c r="AC3" i="20"/>
  <c r="AA3" i="20"/>
  <c r="Y3" i="20"/>
  <c r="W3" i="20"/>
  <c r="U3" i="20"/>
  <c r="S3" i="20"/>
  <c r="Q3" i="20"/>
  <c r="O3" i="20"/>
  <c r="M3" i="20"/>
  <c r="K3" i="20"/>
  <c r="I3" i="20"/>
  <c r="G3" i="20"/>
  <c r="E3" i="20"/>
  <c r="B3" i="20"/>
  <c r="BK3" i="17"/>
  <c r="BI3" i="17"/>
  <c r="BG3" i="17"/>
  <c r="BE3" i="17"/>
  <c r="BC3" i="17"/>
  <c r="BA3" i="17"/>
  <c r="AY3" i="17"/>
  <c r="AW3" i="17"/>
  <c r="AU3" i="17"/>
  <c r="AS3" i="17"/>
  <c r="AQ3" i="17"/>
  <c r="AO3" i="17"/>
  <c r="AM3" i="17"/>
  <c r="AK3" i="17"/>
  <c r="AI3" i="17"/>
  <c r="AG3" i="17"/>
  <c r="AE3" i="17"/>
  <c r="AC3" i="17"/>
  <c r="AA3" i="17"/>
  <c r="Y3" i="17"/>
  <c r="W3" i="17"/>
  <c r="U3" i="17"/>
  <c r="S3" i="17"/>
  <c r="Q3" i="17"/>
  <c r="O3" i="17"/>
  <c r="M3" i="17"/>
  <c r="K3" i="17"/>
  <c r="I3" i="17"/>
  <c r="G3" i="17"/>
  <c r="E3" i="17"/>
  <c r="BK5" i="33"/>
  <c r="BJ5" i="33"/>
  <c r="BI5" i="33"/>
  <c r="BH5" i="33"/>
  <c r="BG5" i="33"/>
  <c r="BF5" i="33"/>
  <c r="BE5" i="33"/>
  <c r="BD5" i="33"/>
  <c r="BC5" i="33"/>
  <c r="BB5" i="33"/>
  <c r="BA5" i="33"/>
  <c r="AZ5" i="33"/>
  <c r="AY5" i="33"/>
  <c r="AX5" i="33"/>
  <c r="AW5" i="33"/>
  <c r="AV5" i="33"/>
  <c r="AU5" i="33"/>
  <c r="AT5" i="33"/>
  <c r="AS5" i="33"/>
  <c r="AR5" i="33"/>
  <c r="AQ5" i="33"/>
  <c r="AP5" i="33"/>
  <c r="AO5" i="33"/>
  <c r="AN5" i="33"/>
  <c r="AM5" i="33"/>
  <c r="AL5" i="33"/>
  <c r="AK5" i="33"/>
  <c r="AJ5" i="33"/>
  <c r="AI5" i="33"/>
  <c r="AH5" i="33"/>
  <c r="AG5" i="33"/>
  <c r="AF5" i="33"/>
  <c r="AE5" i="33"/>
  <c r="AD5" i="33"/>
  <c r="AC5" i="33"/>
  <c r="AB5" i="33"/>
  <c r="AA5" i="33"/>
  <c r="Z5" i="33"/>
  <c r="Y5" i="33"/>
  <c r="X5" i="33"/>
  <c r="W5" i="33"/>
  <c r="V5" i="33"/>
  <c r="U5" i="33"/>
  <c r="T5" i="33"/>
  <c r="S5" i="33"/>
  <c r="R5" i="33"/>
  <c r="Q5" i="33"/>
  <c r="P5" i="33"/>
  <c r="O5" i="33"/>
  <c r="N5" i="33"/>
  <c r="M5" i="33"/>
  <c r="L5" i="33"/>
  <c r="K5" i="33"/>
  <c r="J5" i="33"/>
  <c r="I5" i="33"/>
  <c r="H5" i="33"/>
  <c r="G5" i="33"/>
  <c r="F5" i="33"/>
  <c r="E5" i="33"/>
  <c r="D5" i="33"/>
  <c r="C5" i="33"/>
  <c r="B5" i="33"/>
  <c r="C3" i="33"/>
  <c r="BK2" i="33"/>
  <c r="BJ2" i="33"/>
  <c r="BI2" i="33"/>
  <c r="BH2" i="33"/>
  <c r="BG2" i="33"/>
  <c r="BF2" i="33"/>
  <c r="BE2" i="33"/>
  <c r="BD2" i="33"/>
  <c r="BC2" i="33"/>
  <c r="BB2" i="33"/>
  <c r="BA2" i="33"/>
  <c r="AZ2" i="33"/>
  <c r="AY2" i="33"/>
  <c r="AX2" i="33"/>
  <c r="AW2" i="33"/>
  <c r="AV2" i="33"/>
  <c r="AU2" i="33"/>
  <c r="AT2" i="33"/>
  <c r="AS2" i="33"/>
  <c r="AR2" i="33"/>
  <c r="AQ2" i="33"/>
  <c r="AP2" i="33"/>
  <c r="AO2" i="33"/>
  <c r="AN2" i="33"/>
  <c r="AM2" i="33"/>
  <c r="AL2" i="33"/>
  <c r="AK2" i="33"/>
  <c r="AJ2" i="33"/>
  <c r="AI2" i="33"/>
  <c r="AH2" i="33"/>
  <c r="AG2" i="33"/>
  <c r="AF2" i="33"/>
  <c r="AE2" i="33"/>
  <c r="AD2" i="33"/>
  <c r="AC2" i="33"/>
  <c r="AB2" i="33"/>
  <c r="AA2" i="33"/>
  <c r="Z2" i="33"/>
  <c r="Y2" i="33"/>
  <c r="X2" i="33"/>
  <c r="W2" i="33"/>
  <c r="V2" i="33"/>
  <c r="U2" i="33"/>
  <c r="T2" i="33"/>
  <c r="S2" i="33"/>
  <c r="R2" i="33"/>
  <c r="Q2" i="33"/>
  <c r="P2" i="33"/>
  <c r="O2" i="33"/>
  <c r="N2" i="33"/>
  <c r="M2" i="33"/>
  <c r="L2" i="33"/>
  <c r="K2" i="33"/>
  <c r="J2" i="33"/>
  <c r="I2" i="33"/>
  <c r="H2" i="33"/>
  <c r="G2" i="33"/>
  <c r="F2" i="33"/>
  <c r="E2" i="33"/>
  <c r="D2" i="33"/>
  <c r="C2" i="33"/>
  <c r="B2" i="33"/>
  <c r="D1" i="33"/>
  <c r="D3" i="33" s="1"/>
  <c r="C43" i="12"/>
  <c r="C42" i="12"/>
  <c r="B42" i="12"/>
  <c r="C41" i="12"/>
  <c r="B41" i="12"/>
  <c r="C40" i="12"/>
  <c r="B40" i="12"/>
  <c r="C39" i="12"/>
  <c r="B39" i="12"/>
  <c r="C38" i="12"/>
  <c r="B38" i="12"/>
  <c r="C37" i="12"/>
  <c r="B37" i="12"/>
  <c r="C36" i="12"/>
  <c r="B36" i="12"/>
  <c r="C35" i="12"/>
  <c r="B35" i="12"/>
  <c r="C34" i="12"/>
  <c r="B34" i="12"/>
  <c r="C33" i="12"/>
  <c r="B33" i="12"/>
  <c r="C32" i="12"/>
  <c r="B32" i="12"/>
  <c r="C31" i="12"/>
  <c r="B31" i="12"/>
  <c r="C30" i="12"/>
  <c r="B30" i="12"/>
  <c r="C29" i="12"/>
  <c r="B29" i="12"/>
  <c r="C28" i="12"/>
  <c r="B28" i="12"/>
  <c r="C27" i="12"/>
  <c r="B27" i="12"/>
  <c r="C26" i="12"/>
  <c r="B26" i="12"/>
  <c r="C25" i="12"/>
  <c r="B25" i="12"/>
  <c r="C24" i="12"/>
  <c r="B24" i="12"/>
  <c r="C23" i="12"/>
  <c r="B23" i="12"/>
  <c r="C22" i="12"/>
  <c r="B22" i="12"/>
  <c r="C21" i="12"/>
  <c r="B21" i="12"/>
  <c r="C20" i="12"/>
  <c r="B20" i="12"/>
  <c r="C19" i="12"/>
  <c r="B19" i="12"/>
  <c r="C18" i="12"/>
  <c r="B18" i="12"/>
  <c r="C17" i="12"/>
  <c r="B17" i="12"/>
  <c r="C16" i="12"/>
  <c r="B16" i="12"/>
  <c r="C15" i="12"/>
  <c r="B15" i="12"/>
  <c r="C14" i="12"/>
  <c r="B14" i="12"/>
  <c r="C13" i="12"/>
  <c r="B13" i="12"/>
  <c r="C12" i="12"/>
  <c r="B12" i="12"/>
  <c r="B42" i="15"/>
  <c r="B41" i="15"/>
  <c r="B40" i="15"/>
  <c r="B39" i="15"/>
  <c r="B38" i="15"/>
  <c r="B37" i="15"/>
  <c r="B36" i="15"/>
  <c r="B35" i="15"/>
  <c r="B34" i="15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42" i="16"/>
  <c r="B41" i="16"/>
  <c r="B40" i="16"/>
  <c r="B39" i="16"/>
  <c r="B38" i="16"/>
  <c r="B37" i="16"/>
  <c r="B36" i="16"/>
  <c r="B35" i="16"/>
  <c r="B34" i="16"/>
  <c r="B33" i="16"/>
  <c r="B32" i="16"/>
  <c r="B31" i="16"/>
  <c r="B30" i="16"/>
  <c r="B29" i="16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C43" i="15"/>
  <c r="C42" i="15"/>
  <c r="C41" i="15"/>
  <c r="C40" i="15"/>
  <c r="C39" i="15"/>
  <c r="C38" i="15"/>
  <c r="C37" i="15"/>
  <c r="C36" i="15"/>
  <c r="C35" i="15"/>
  <c r="C34" i="15"/>
  <c r="C33" i="15"/>
  <c r="C32" i="15"/>
  <c r="C31" i="15"/>
  <c r="C30" i="15"/>
  <c r="C29" i="15"/>
  <c r="C28" i="15"/>
  <c r="C27" i="15"/>
  <c r="C26" i="15"/>
  <c r="C25" i="15"/>
  <c r="C24" i="15"/>
  <c r="C23" i="15"/>
  <c r="C22" i="15"/>
  <c r="C21" i="15"/>
  <c r="C20" i="15"/>
  <c r="C19" i="15"/>
  <c r="C18" i="15"/>
  <c r="C17" i="15"/>
  <c r="C16" i="15"/>
  <c r="C15" i="15"/>
  <c r="C14" i="15"/>
  <c r="C13" i="15"/>
  <c r="C12" i="15"/>
  <c r="B12" i="15"/>
  <c r="C43" i="16"/>
  <c r="C42" i="16"/>
  <c r="C41" i="16"/>
  <c r="C40" i="16"/>
  <c r="C39" i="16"/>
  <c r="C38" i="16"/>
  <c r="C37" i="16"/>
  <c r="C36" i="16"/>
  <c r="C35" i="16"/>
  <c r="C34" i="16"/>
  <c r="C33" i="16"/>
  <c r="C32" i="16"/>
  <c r="C31" i="16"/>
  <c r="C30" i="16"/>
  <c r="C29" i="16"/>
  <c r="C28" i="16"/>
  <c r="C27" i="16"/>
  <c r="C26" i="16"/>
  <c r="C25" i="16"/>
  <c r="C24" i="16"/>
  <c r="C23" i="16"/>
  <c r="C22" i="16"/>
  <c r="C21" i="16"/>
  <c r="C20" i="16"/>
  <c r="C19" i="16"/>
  <c r="C18" i="16"/>
  <c r="C17" i="16"/>
  <c r="C16" i="16"/>
  <c r="C15" i="16"/>
  <c r="C14" i="16"/>
  <c r="C13" i="16"/>
  <c r="C12" i="16"/>
  <c r="BP1" i="33" l="1"/>
  <c r="BR1" i="33" s="1"/>
  <c r="BR3" i="33" s="1"/>
  <c r="AO3" i="35"/>
  <c r="F1" i="33"/>
  <c r="H1" i="33" s="1"/>
  <c r="J1" i="33" s="1"/>
  <c r="L1" i="33" s="1"/>
  <c r="N1" i="33" s="1"/>
  <c r="P1" i="33" s="1"/>
  <c r="R1" i="33" s="1"/>
  <c r="T1" i="33" s="1"/>
  <c r="V1" i="33" s="1"/>
  <c r="X1" i="33" s="1"/>
  <c r="Z1" i="33" s="1"/>
  <c r="AB1" i="33" s="1"/>
  <c r="AD1" i="33" s="1"/>
  <c r="AF1" i="33" s="1"/>
  <c r="AH1" i="33" s="1"/>
  <c r="AJ1" i="33" s="1"/>
  <c r="AL1" i="33" s="1"/>
  <c r="AN1" i="33" s="1"/>
  <c r="AP1" i="33" s="1"/>
  <c r="AR1" i="33" s="1"/>
  <c r="AT1" i="33" s="1"/>
  <c r="AV1" i="33" s="1"/>
  <c r="AX1" i="33" s="1"/>
  <c r="AZ1" i="33" s="1"/>
  <c r="BB1" i="33" s="1"/>
  <c r="BD1" i="33" s="1"/>
  <c r="BF1" i="33" s="1"/>
  <c r="BH1" i="33" s="1"/>
  <c r="BJ1" i="33" s="1"/>
  <c r="BJ3" i="33" s="1"/>
  <c r="F3" i="35"/>
  <c r="AR1" i="35"/>
  <c r="H1" i="35"/>
  <c r="B12" i="16"/>
  <c r="AD3" i="33" l="1"/>
  <c r="X3" i="33"/>
  <c r="T3" i="33"/>
  <c r="N3" i="33"/>
  <c r="BD3" i="33"/>
  <c r="AN3" i="33"/>
  <c r="H3" i="33"/>
  <c r="AJ3" i="33"/>
  <c r="AT3" i="33"/>
  <c r="J3" i="33"/>
  <c r="AP3" i="33"/>
  <c r="Z3" i="33"/>
  <c r="AV3" i="33"/>
  <c r="AF3" i="33"/>
  <c r="P3" i="33"/>
  <c r="BB3" i="33"/>
  <c r="AL3" i="33"/>
  <c r="V3" i="33"/>
  <c r="F3" i="33"/>
  <c r="BH3" i="33"/>
  <c r="AR3" i="33"/>
  <c r="AB3" i="33"/>
  <c r="L3" i="33"/>
  <c r="AX3" i="33"/>
  <c r="AH3" i="33"/>
  <c r="R3" i="33"/>
  <c r="AZ3" i="33"/>
  <c r="BF3" i="33"/>
  <c r="BP3" i="33"/>
  <c r="BT1" i="33"/>
  <c r="BT3" i="33" s="1"/>
  <c r="H3" i="35"/>
  <c r="I3" i="35"/>
  <c r="AR3" i="35"/>
  <c r="AS3" i="35"/>
  <c r="AU1" i="35"/>
  <c r="K1" i="35"/>
  <c r="Z63" i="4"/>
  <c r="N17" i="36"/>
  <c r="T17" i="36"/>
  <c r="T47" i="36" s="1"/>
  <c r="Q17" i="36"/>
  <c r="Q47" i="36" s="1"/>
  <c r="C18" i="1"/>
  <c r="B18" i="1"/>
  <c r="C39" i="4"/>
  <c r="C83" i="4" s="1"/>
  <c r="C38" i="4"/>
  <c r="C82" i="4" s="1"/>
  <c r="C37" i="4"/>
  <c r="C81" i="4" s="1"/>
  <c r="C36" i="4"/>
  <c r="C80" i="4" s="1"/>
  <c r="C35" i="4"/>
  <c r="C79" i="4" s="1"/>
  <c r="C34" i="4"/>
  <c r="C78" i="4" s="1"/>
  <c r="C33" i="4"/>
  <c r="C77" i="4" s="1"/>
  <c r="C32" i="4"/>
  <c r="C76" i="4" s="1"/>
  <c r="C31" i="4"/>
  <c r="C75" i="4" s="1"/>
  <c r="C30" i="4"/>
  <c r="C74" i="4" s="1"/>
  <c r="C29" i="4"/>
  <c r="C73" i="4" s="1"/>
  <c r="C28" i="4"/>
  <c r="C72" i="4" s="1"/>
  <c r="C27" i="4"/>
  <c r="C71" i="4" s="1"/>
  <c r="C26" i="4"/>
  <c r="C70" i="4" s="1"/>
  <c r="Z69" i="4"/>
  <c r="R69" i="4"/>
  <c r="C25" i="4"/>
  <c r="C69" i="4" s="1"/>
  <c r="L68" i="4"/>
  <c r="C24" i="4"/>
  <c r="C68" i="4" s="1"/>
  <c r="U67" i="4"/>
  <c r="D67" i="4"/>
  <c r="C23" i="4"/>
  <c r="C67" i="4" s="1"/>
  <c r="Z66" i="4"/>
  <c r="U66" i="4"/>
  <c r="O66" i="4"/>
  <c r="C22" i="4"/>
  <c r="C66" i="4" s="1"/>
  <c r="R65" i="4"/>
  <c r="C21" i="4"/>
  <c r="C65" i="4" s="1"/>
  <c r="L64" i="4"/>
  <c r="C20" i="4"/>
  <c r="C64" i="4" s="1"/>
  <c r="U63" i="4"/>
  <c r="D63" i="4"/>
  <c r="C19" i="4"/>
  <c r="C63" i="4" s="1"/>
  <c r="Z62" i="4"/>
  <c r="O62" i="4"/>
  <c r="D62" i="4"/>
  <c r="C18" i="4"/>
  <c r="C62" i="4" s="1"/>
  <c r="Z61" i="4"/>
  <c r="R61" i="4"/>
  <c r="C17" i="4"/>
  <c r="C61" i="4" s="1"/>
  <c r="J8" i="8"/>
  <c r="I8" i="8"/>
  <c r="G8" i="8"/>
  <c r="B6" i="4"/>
  <c r="B3" i="25"/>
  <c r="AG51" i="4"/>
  <c r="AF51" i="4"/>
  <c r="AE51" i="4"/>
  <c r="AD51" i="4"/>
  <c r="AC51" i="4"/>
  <c r="AB51" i="4"/>
  <c r="AA51" i="4"/>
  <c r="Z51" i="4"/>
  <c r="Y51" i="4"/>
  <c r="X51" i="4"/>
  <c r="W51" i="4"/>
  <c r="V51" i="4"/>
  <c r="Q2" i="25"/>
  <c r="Q2" i="27"/>
  <c r="B3" i="27"/>
  <c r="B3" i="9"/>
  <c r="B2" i="9"/>
  <c r="D2" i="9"/>
  <c r="C2" i="9"/>
  <c r="AH3" i="27"/>
  <c r="AE3" i="27"/>
  <c r="AB3" i="27"/>
  <c r="Y3" i="27"/>
  <c r="V3" i="27"/>
  <c r="S3" i="27"/>
  <c r="P3" i="27"/>
  <c r="M3" i="27"/>
  <c r="J3" i="27"/>
  <c r="G3" i="27"/>
  <c r="D3" i="27"/>
  <c r="E1" i="27"/>
  <c r="E3" i="27" s="1"/>
  <c r="B2" i="27"/>
  <c r="C2" i="27"/>
  <c r="D2" i="27"/>
  <c r="E2" i="27"/>
  <c r="F2" i="27"/>
  <c r="G2" i="27"/>
  <c r="H2" i="27"/>
  <c r="I2" i="27"/>
  <c r="J2" i="27"/>
  <c r="K2" i="27"/>
  <c r="L2" i="27"/>
  <c r="M2" i="27"/>
  <c r="N2" i="27"/>
  <c r="O2" i="27"/>
  <c r="P2" i="27"/>
  <c r="R2" i="27"/>
  <c r="S2" i="27"/>
  <c r="T2" i="27"/>
  <c r="U2" i="27"/>
  <c r="V2" i="27"/>
  <c r="W2" i="27"/>
  <c r="X2" i="27"/>
  <c r="Y2" i="27"/>
  <c r="Z2" i="27"/>
  <c r="AA2" i="27"/>
  <c r="AB2" i="27"/>
  <c r="AC2" i="27"/>
  <c r="AD2" i="27"/>
  <c r="AE2" i="27"/>
  <c r="AF2" i="27"/>
  <c r="AG2" i="27"/>
  <c r="AH2" i="27"/>
  <c r="AI2" i="27"/>
  <c r="AJ2" i="27"/>
  <c r="AK2" i="27"/>
  <c r="C3" i="27"/>
  <c r="B5" i="27"/>
  <c r="C5" i="27"/>
  <c r="E5" i="27"/>
  <c r="F5" i="27"/>
  <c r="H5" i="27"/>
  <c r="I5" i="27"/>
  <c r="K5" i="27"/>
  <c r="L5" i="27"/>
  <c r="N5" i="27"/>
  <c r="O5" i="27"/>
  <c r="Q5" i="27"/>
  <c r="R5" i="27"/>
  <c r="T5" i="27"/>
  <c r="U5" i="27"/>
  <c r="W5" i="27"/>
  <c r="X5" i="27"/>
  <c r="Z5" i="27"/>
  <c r="AA5" i="27"/>
  <c r="AC5" i="27"/>
  <c r="AD5" i="27"/>
  <c r="AF5" i="27"/>
  <c r="AG5" i="27"/>
  <c r="AI5" i="27"/>
  <c r="AJ5" i="27"/>
  <c r="AJ5" i="25"/>
  <c r="AI5" i="25"/>
  <c r="E1" i="25"/>
  <c r="H1" i="25" s="1"/>
  <c r="AK2" i="25"/>
  <c r="AJ2" i="25"/>
  <c r="AI2" i="25"/>
  <c r="AG5" i="25"/>
  <c r="AF5" i="25"/>
  <c r="AH3" i="25"/>
  <c r="AH2" i="25"/>
  <c r="AG2" i="25"/>
  <c r="AF2" i="25"/>
  <c r="AD5" i="25"/>
  <c r="AC5" i="25"/>
  <c r="AE3" i="25"/>
  <c r="AE2" i="25"/>
  <c r="AD2" i="25"/>
  <c r="AC2" i="25"/>
  <c r="AA5" i="25"/>
  <c r="Z5" i="25"/>
  <c r="AB3" i="25"/>
  <c r="AB2" i="25"/>
  <c r="AA2" i="25"/>
  <c r="Z2" i="25"/>
  <c r="X5" i="25"/>
  <c r="W5" i="25"/>
  <c r="Y3" i="25"/>
  <c r="Y2" i="25"/>
  <c r="X2" i="25"/>
  <c r="W2" i="25"/>
  <c r="U5" i="25"/>
  <c r="T5" i="25"/>
  <c r="V3" i="25"/>
  <c r="V2" i="25"/>
  <c r="U2" i="25"/>
  <c r="T2" i="25"/>
  <c r="R5" i="25"/>
  <c r="Q5" i="25"/>
  <c r="S3" i="25"/>
  <c r="S2" i="25"/>
  <c r="R2" i="25"/>
  <c r="O5" i="25"/>
  <c r="N5" i="25"/>
  <c r="P3" i="25"/>
  <c r="P2" i="25"/>
  <c r="O2" i="25"/>
  <c r="N2" i="25"/>
  <c r="L5" i="25"/>
  <c r="K5" i="25"/>
  <c r="M3" i="25"/>
  <c r="M2" i="25"/>
  <c r="L2" i="25"/>
  <c r="K2" i="25"/>
  <c r="I5" i="25"/>
  <c r="H5" i="25"/>
  <c r="J3" i="25"/>
  <c r="J2" i="25"/>
  <c r="I2" i="25"/>
  <c r="H2" i="25"/>
  <c r="F5" i="25"/>
  <c r="E5" i="25"/>
  <c r="G3" i="25"/>
  <c r="G2" i="25"/>
  <c r="F2" i="25"/>
  <c r="E2" i="25"/>
  <c r="C5" i="25"/>
  <c r="B5" i="25"/>
  <c r="C3" i="25"/>
  <c r="D3" i="25"/>
  <c r="C2" i="25"/>
  <c r="D2" i="25"/>
  <c r="B2" i="25"/>
  <c r="D1" i="20"/>
  <c r="C3" i="20"/>
  <c r="B2" i="20"/>
  <c r="C2" i="20"/>
  <c r="D2" i="20"/>
  <c r="E2" i="20"/>
  <c r="F2" i="20"/>
  <c r="G2" i="20"/>
  <c r="H2" i="20"/>
  <c r="I2" i="20"/>
  <c r="J2" i="20"/>
  <c r="K2" i="20"/>
  <c r="L2" i="20"/>
  <c r="M2" i="20"/>
  <c r="N2" i="20"/>
  <c r="O2" i="20"/>
  <c r="P2" i="20"/>
  <c r="Q2" i="20"/>
  <c r="R2" i="20"/>
  <c r="S2" i="20"/>
  <c r="T2" i="20"/>
  <c r="U2" i="20"/>
  <c r="V2" i="20"/>
  <c r="W2" i="20"/>
  <c r="X2" i="20"/>
  <c r="Y2" i="20"/>
  <c r="Z2" i="20"/>
  <c r="AA2" i="20"/>
  <c r="AB2" i="20"/>
  <c r="AC2" i="20"/>
  <c r="AD2" i="20"/>
  <c r="AE2" i="20"/>
  <c r="AF2" i="20"/>
  <c r="AG2" i="20"/>
  <c r="AH2" i="20"/>
  <c r="AI2" i="20"/>
  <c r="AJ2" i="20"/>
  <c r="AK2" i="20"/>
  <c r="AL2" i="20"/>
  <c r="AM2" i="20"/>
  <c r="AN2" i="20"/>
  <c r="AO2" i="20"/>
  <c r="AP2" i="20"/>
  <c r="AQ2" i="20"/>
  <c r="AR2" i="20"/>
  <c r="AS2" i="20"/>
  <c r="AT2" i="20"/>
  <c r="AU2" i="20"/>
  <c r="AV2" i="20"/>
  <c r="AW2" i="20"/>
  <c r="AX2" i="20"/>
  <c r="AY2" i="20"/>
  <c r="AZ2" i="20"/>
  <c r="BA2" i="20"/>
  <c r="BB2" i="20"/>
  <c r="BC2" i="20"/>
  <c r="BD2" i="20"/>
  <c r="BE2" i="20"/>
  <c r="BF2" i="20"/>
  <c r="BG2" i="20"/>
  <c r="BH2" i="20"/>
  <c r="BI2" i="20"/>
  <c r="BJ2" i="20"/>
  <c r="BK2" i="20"/>
  <c r="B5" i="20"/>
  <c r="C5" i="20"/>
  <c r="D5" i="20"/>
  <c r="E5" i="20"/>
  <c r="F5" i="20"/>
  <c r="G5" i="20"/>
  <c r="H5" i="20"/>
  <c r="I5" i="20"/>
  <c r="J5" i="20"/>
  <c r="K5" i="20"/>
  <c r="L5" i="20"/>
  <c r="M5" i="20"/>
  <c r="N5" i="20"/>
  <c r="O5" i="20"/>
  <c r="P5" i="20"/>
  <c r="Q5" i="20"/>
  <c r="R5" i="20"/>
  <c r="S5" i="20"/>
  <c r="T5" i="20"/>
  <c r="U5" i="20"/>
  <c r="V5" i="20"/>
  <c r="W5" i="20"/>
  <c r="X5" i="20"/>
  <c r="Y5" i="20"/>
  <c r="Z5" i="20"/>
  <c r="AA5" i="20"/>
  <c r="AB5" i="20"/>
  <c r="AC5" i="20"/>
  <c r="AD5" i="20"/>
  <c r="AE5" i="20"/>
  <c r="AF5" i="20"/>
  <c r="AG5" i="20"/>
  <c r="AH5" i="20"/>
  <c r="AI5" i="20"/>
  <c r="AJ5" i="20"/>
  <c r="AK5" i="20"/>
  <c r="AL5" i="20"/>
  <c r="AM5" i="20"/>
  <c r="AN5" i="20"/>
  <c r="AO5" i="20"/>
  <c r="AP5" i="20"/>
  <c r="AQ5" i="20"/>
  <c r="AR5" i="20"/>
  <c r="AS5" i="20"/>
  <c r="AT5" i="20"/>
  <c r="AU5" i="20"/>
  <c r="AV5" i="20"/>
  <c r="AW5" i="20"/>
  <c r="AX5" i="20"/>
  <c r="AY5" i="20"/>
  <c r="AZ5" i="20"/>
  <c r="BA5" i="20"/>
  <c r="BB5" i="20"/>
  <c r="BC5" i="20"/>
  <c r="BD5" i="20"/>
  <c r="BE5" i="20"/>
  <c r="BF5" i="20"/>
  <c r="BG5" i="20"/>
  <c r="BH5" i="20"/>
  <c r="BI5" i="20"/>
  <c r="BJ5" i="20"/>
  <c r="BK5" i="20"/>
  <c r="BJ2" i="17"/>
  <c r="BH2" i="17"/>
  <c r="BF2" i="17"/>
  <c r="BD2" i="17"/>
  <c r="BB2" i="17"/>
  <c r="AZ2" i="17"/>
  <c r="AX2" i="17"/>
  <c r="AV2" i="17"/>
  <c r="AT2" i="17"/>
  <c r="AR2" i="17"/>
  <c r="AP2" i="17"/>
  <c r="AN2" i="17"/>
  <c r="AL2" i="17"/>
  <c r="AJ2" i="17"/>
  <c r="AH2" i="17"/>
  <c r="AF2" i="17"/>
  <c r="AD2" i="17"/>
  <c r="AB2" i="17"/>
  <c r="Z2" i="17"/>
  <c r="X2" i="17"/>
  <c r="V2" i="17"/>
  <c r="T2" i="17"/>
  <c r="R2" i="17"/>
  <c r="P2" i="17"/>
  <c r="N2" i="17"/>
  <c r="L2" i="17"/>
  <c r="J2" i="17"/>
  <c r="H2" i="17"/>
  <c r="F2" i="17"/>
  <c r="G2" i="17"/>
  <c r="D2" i="17"/>
  <c r="B2" i="17"/>
  <c r="BK5" i="17"/>
  <c r="BJ5" i="17"/>
  <c r="D1" i="17"/>
  <c r="D3" i="17" s="1"/>
  <c r="BK2" i="17"/>
  <c r="BI5" i="17"/>
  <c r="BH5" i="17"/>
  <c r="BI2" i="17"/>
  <c r="BG5" i="17"/>
  <c r="BF5" i="17"/>
  <c r="BG2" i="17"/>
  <c r="BE5" i="17"/>
  <c r="BD5" i="17"/>
  <c r="BE2" i="17"/>
  <c r="BC5" i="17"/>
  <c r="BB5" i="17"/>
  <c r="BC2" i="17"/>
  <c r="BA5" i="17"/>
  <c r="AZ5" i="17"/>
  <c r="BA2" i="17"/>
  <c r="AY5" i="17"/>
  <c r="AX5" i="17"/>
  <c r="AY2" i="17"/>
  <c r="AW5" i="17"/>
  <c r="AV5" i="17"/>
  <c r="AW2" i="17"/>
  <c r="AU5" i="17"/>
  <c r="AT5" i="17"/>
  <c r="AU2" i="17"/>
  <c r="AS5" i="17"/>
  <c r="AR5" i="17"/>
  <c r="AS2" i="17"/>
  <c r="AQ5" i="17"/>
  <c r="AP5" i="17"/>
  <c r="AQ2" i="17"/>
  <c r="AO5" i="17"/>
  <c r="AN5" i="17"/>
  <c r="AO2" i="17"/>
  <c r="AM5" i="17"/>
  <c r="AL5" i="17"/>
  <c r="AM2" i="17"/>
  <c r="AK5" i="17"/>
  <c r="AJ5" i="17"/>
  <c r="AK2" i="17"/>
  <c r="AI5" i="17"/>
  <c r="AH5" i="17"/>
  <c r="AI2" i="17"/>
  <c r="AG5" i="17"/>
  <c r="AF5" i="17"/>
  <c r="AG2" i="17"/>
  <c r="AE5" i="17"/>
  <c r="AD5" i="17"/>
  <c r="AE2" i="17"/>
  <c r="AC5" i="17"/>
  <c r="AB5" i="17"/>
  <c r="AC2" i="17"/>
  <c r="AA5" i="17"/>
  <c r="Z5" i="17"/>
  <c r="AA2" i="17"/>
  <c r="Y5" i="17"/>
  <c r="X5" i="17"/>
  <c r="Y2" i="17"/>
  <c r="W5" i="17"/>
  <c r="V5" i="17"/>
  <c r="W2" i="17"/>
  <c r="U5" i="17"/>
  <c r="T5" i="17"/>
  <c r="U2" i="17"/>
  <c r="S5" i="17"/>
  <c r="R5" i="17"/>
  <c r="S2" i="17"/>
  <c r="Q5" i="17"/>
  <c r="P5" i="17"/>
  <c r="Q2" i="17"/>
  <c r="O5" i="17"/>
  <c r="N5" i="17"/>
  <c r="O2" i="17"/>
  <c r="M5" i="17"/>
  <c r="L5" i="17"/>
  <c r="M2" i="17"/>
  <c r="K5" i="17"/>
  <c r="J5" i="17"/>
  <c r="K2" i="17"/>
  <c r="I5" i="17"/>
  <c r="H5" i="17"/>
  <c r="I2" i="17"/>
  <c r="G5" i="17"/>
  <c r="F5" i="17"/>
  <c r="E5" i="17"/>
  <c r="D5" i="17"/>
  <c r="E2" i="17"/>
  <c r="C3" i="17"/>
  <c r="C2" i="17"/>
  <c r="C5" i="17"/>
  <c r="B5" i="17"/>
  <c r="C8" i="8"/>
  <c r="F51" i="4"/>
  <c r="B6" i="3"/>
  <c r="C5" i="9"/>
  <c r="B5" i="9"/>
  <c r="E8" i="8"/>
  <c r="D8" i="8"/>
  <c r="E5" i="8" s="1"/>
  <c r="H8" i="8"/>
  <c r="K8" i="8"/>
  <c r="E3" i="25"/>
  <c r="F32" i="3"/>
  <c r="B24" i="37" l="1"/>
  <c r="C24" i="37"/>
  <c r="C21" i="37"/>
  <c r="B21" i="37"/>
  <c r="B16" i="4"/>
  <c r="B60" i="4" s="1"/>
  <c r="W21" i="37"/>
  <c r="N21" i="37"/>
  <c r="D21" i="37"/>
  <c r="B23" i="37"/>
  <c r="B22" i="37"/>
  <c r="C23" i="37"/>
  <c r="C22" i="37"/>
  <c r="F3" i="25"/>
  <c r="AE22" i="37"/>
  <c r="AE24" i="3"/>
  <c r="AE49" i="3" s="1"/>
  <c r="AE20" i="3"/>
  <c r="AE45" i="3" s="1"/>
  <c r="AE16" i="3"/>
  <c r="AE41" i="3" s="1"/>
  <c r="AA21" i="37"/>
  <c r="AA45" i="37" s="1"/>
  <c r="AE22" i="3"/>
  <c r="AE47" i="3" s="1"/>
  <c r="AE25" i="3"/>
  <c r="AE50" i="3" s="1"/>
  <c r="AE17" i="3"/>
  <c r="AE42" i="3" s="1"/>
  <c r="AE21" i="37"/>
  <c r="AE23" i="3"/>
  <c r="AE48" i="3" s="1"/>
  <c r="AE19" i="3"/>
  <c r="AE44" i="3" s="1"/>
  <c r="AA16" i="3"/>
  <c r="AA41" i="3" s="1"/>
  <c r="AE24" i="37"/>
  <c r="AE18" i="3"/>
  <c r="AE43" i="3" s="1"/>
  <c r="AE23" i="37"/>
  <c r="AE21" i="3"/>
  <c r="AE46" i="3" s="1"/>
  <c r="AA25" i="3"/>
  <c r="AA50" i="3" s="1"/>
  <c r="M25" i="3"/>
  <c r="M50" i="3" s="1"/>
  <c r="S24" i="3"/>
  <c r="S49" i="3" s="1"/>
  <c r="AA23" i="3"/>
  <c r="AA48" i="3" s="1"/>
  <c r="M23" i="3"/>
  <c r="M48" i="3" s="1"/>
  <c r="S22" i="3"/>
  <c r="S47" i="3" s="1"/>
  <c r="AA21" i="3"/>
  <c r="AA46" i="3" s="1"/>
  <c r="M21" i="3"/>
  <c r="M46" i="3" s="1"/>
  <c r="S20" i="3"/>
  <c r="S45" i="3" s="1"/>
  <c r="AA19" i="3"/>
  <c r="AA44" i="3" s="1"/>
  <c r="M19" i="3"/>
  <c r="M44" i="3" s="1"/>
  <c r="S18" i="3"/>
  <c r="S43" i="3" s="1"/>
  <c r="AA17" i="3"/>
  <c r="AA42" i="3" s="1"/>
  <c r="M17" i="3"/>
  <c r="M42" i="3" s="1"/>
  <c r="S16" i="3"/>
  <c r="S41" i="3" s="1"/>
  <c r="D25" i="3"/>
  <c r="D50" i="3" s="1"/>
  <c r="W23" i="3"/>
  <c r="W48" i="3" s="1"/>
  <c r="P22" i="3"/>
  <c r="P47" i="3" s="1"/>
  <c r="D21" i="3"/>
  <c r="D46" i="3" s="1"/>
  <c r="W19" i="3"/>
  <c r="W44" i="3" s="1"/>
  <c r="D19" i="3"/>
  <c r="D44" i="3" s="1"/>
  <c r="P16" i="3"/>
  <c r="P41" i="3" s="1"/>
  <c r="S25" i="3"/>
  <c r="S50" i="3" s="1"/>
  <c r="AA24" i="3"/>
  <c r="AA49" i="3" s="1"/>
  <c r="M24" i="3"/>
  <c r="M49" i="3" s="1"/>
  <c r="S23" i="3"/>
  <c r="S48" i="3" s="1"/>
  <c r="AA22" i="3"/>
  <c r="AA47" i="3" s="1"/>
  <c r="M22" i="3"/>
  <c r="M47" i="3" s="1"/>
  <c r="S21" i="3"/>
  <c r="S46" i="3" s="1"/>
  <c r="AA20" i="3"/>
  <c r="AA45" i="3" s="1"/>
  <c r="M20" i="3"/>
  <c r="M45" i="3" s="1"/>
  <c r="S19" i="3"/>
  <c r="S44" i="3" s="1"/>
  <c r="AA18" i="3"/>
  <c r="AA43" i="3" s="1"/>
  <c r="M18" i="3"/>
  <c r="M43" i="3" s="1"/>
  <c r="S17" i="3"/>
  <c r="S42" i="3" s="1"/>
  <c r="M16" i="3"/>
  <c r="M41" i="3" s="1"/>
  <c r="P25" i="3"/>
  <c r="P50" i="3" s="1"/>
  <c r="W24" i="3"/>
  <c r="W49" i="3" s="1"/>
  <c r="D24" i="3"/>
  <c r="D49" i="3" s="1"/>
  <c r="P23" i="3"/>
  <c r="P48" i="3" s="1"/>
  <c r="W22" i="3"/>
  <c r="W47" i="3" s="1"/>
  <c r="D22" i="3"/>
  <c r="D47" i="3" s="1"/>
  <c r="P21" i="3"/>
  <c r="P46" i="3" s="1"/>
  <c r="W20" i="3"/>
  <c r="W45" i="3" s="1"/>
  <c r="D20" i="3"/>
  <c r="D45" i="3" s="1"/>
  <c r="P19" i="3"/>
  <c r="P44" i="3" s="1"/>
  <c r="W18" i="3"/>
  <c r="W43" i="3" s="1"/>
  <c r="D18" i="3"/>
  <c r="D43" i="3" s="1"/>
  <c r="P17" i="3"/>
  <c r="P42" i="3" s="1"/>
  <c r="W16" i="3"/>
  <c r="W41" i="3" s="1"/>
  <c r="D16" i="3"/>
  <c r="D41" i="3" s="1"/>
  <c r="W25" i="3"/>
  <c r="W50" i="3" s="1"/>
  <c r="P24" i="3"/>
  <c r="P49" i="3" s="1"/>
  <c r="D23" i="3"/>
  <c r="D48" i="3" s="1"/>
  <c r="W21" i="3"/>
  <c r="W46" i="3" s="1"/>
  <c r="P20" i="3"/>
  <c r="P45" i="3" s="1"/>
  <c r="P18" i="3"/>
  <c r="P43" i="3" s="1"/>
  <c r="W17" i="3"/>
  <c r="W42" i="3" s="1"/>
  <c r="D17" i="3"/>
  <c r="D42" i="3" s="1"/>
  <c r="L16" i="4"/>
  <c r="L60" i="4" s="1"/>
  <c r="R3" i="29"/>
  <c r="R16" i="4"/>
  <c r="R60" i="4" s="1"/>
  <c r="B17" i="36"/>
  <c r="B16" i="3"/>
  <c r="B41" i="3" s="1"/>
  <c r="C16" i="3"/>
  <c r="C41" i="3" s="1"/>
  <c r="C16" i="4"/>
  <c r="C60" i="4" s="1"/>
  <c r="BV1" i="33"/>
  <c r="BV3" i="33" s="1"/>
  <c r="F1" i="17"/>
  <c r="F3" i="17" s="1"/>
  <c r="H3" i="25"/>
  <c r="I3" i="25"/>
  <c r="K1" i="25"/>
  <c r="F1" i="20"/>
  <c r="D3" i="20"/>
  <c r="B50" i="4"/>
  <c r="E19" i="37"/>
  <c r="G9" i="36"/>
  <c r="D19" i="37"/>
  <c r="B19" i="37"/>
  <c r="K3" i="35"/>
  <c r="L3" i="35"/>
  <c r="AU3" i="35"/>
  <c r="AV3" i="35"/>
  <c r="AA24" i="37"/>
  <c r="AA48" i="37" s="1"/>
  <c r="W23" i="37"/>
  <c r="T22" i="37"/>
  <c r="Q22" i="37"/>
  <c r="N22" i="37"/>
  <c r="D22" i="37"/>
  <c r="F17" i="36"/>
  <c r="AA23" i="37"/>
  <c r="AA47" i="37" s="1"/>
  <c r="W22" i="37"/>
  <c r="T21" i="37"/>
  <c r="Q21" i="37"/>
  <c r="AA22" i="37"/>
  <c r="AA46" i="37" s="1"/>
  <c r="T24" i="37"/>
  <c r="Q24" i="37"/>
  <c r="N24" i="37"/>
  <c r="D24" i="37"/>
  <c r="W24" i="37"/>
  <c r="T23" i="37"/>
  <c r="Q23" i="37"/>
  <c r="N23" i="37"/>
  <c r="D23" i="37"/>
  <c r="X17" i="36"/>
  <c r="X47" i="36" s="1"/>
  <c r="Z16" i="4"/>
  <c r="Z60" i="4" s="1"/>
  <c r="AC17" i="36"/>
  <c r="AC47" i="36" s="1"/>
  <c r="B31" i="3"/>
  <c r="L67" i="4"/>
  <c r="R68" i="4"/>
  <c r="O61" i="4"/>
  <c r="L63" i="4"/>
  <c r="R64" i="4"/>
  <c r="O69" i="4"/>
  <c r="O65" i="4"/>
  <c r="D16" i="4"/>
  <c r="D60" i="4" s="1"/>
  <c r="L61" i="4"/>
  <c r="U62" i="4"/>
  <c r="Z65" i="4"/>
  <c r="D66" i="4"/>
  <c r="R62" i="4"/>
  <c r="R63" i="4"/>
  <c r="O64" i="4"/>
  <c r="Z64" i="4"/>
  <c r="D65" i="4"/>
  <c r="U65" i="4"/>
  <c r="L66" i="4"/>
  <c r="R67" i="4"/>
  <c r="O68" i="4"/>
  <c r="Z68" i="4"/>
  <c r="D69" i="4"/>
  <c r="U69" i="4"/>
  <c r="O16" i="4"/>
  <c r="O60" i="4" s="1"/>
  <c r="U16" i="4"/>
  <c r="U60" i="4" s="1"/>
  <c r="O63" i="4"/>
  <c r="D64" i="4"/>
  <c r="U64" i="4"/>
  <c r="L65" i="4"/>
  <c r="R66" i="4"/>
  <c r="O67" i="4"/>
  <c r="Z67" i="4"/>
  <c r="D68" i="4"/>
  <c r="U68" i="4"/>
  <c r="L69" i="4"/>
  <c r="AX1" i="35"/>
  <c r="N1" i="35"/>
  <c r="H1" i="27"/>
  <c r="O70" i="4"/>
  <c r="Z70" i="4"/>
  <c r="O74" i="4"/>
  <c r="Z74" i="4"/>
  <c r="O76" i="4"/>
  <c r="Z76" i="4"/>
  <c r="O78" i="4"/>
  <c r="Z78" i="4"/>
  <c r="O80" i="4"/>
  <c r="Z80" i="4"/>
  <c r="O82" i="4"/>
  <c r="Z82" i="4"/>
  <c r="D61" i="4"/>
  <c r="U61" i="4"/>
  <c r="L62" i="4"/>
  <c r="U70" i="4"/>
  <c r="O71" i="4"/>
  <c r="O72" i="4"/>
  <c r="O73" i="4"/>
  <c r="L75" i="4"/>
  <c r="D76" i="4"/>
  <c r="Z77" i="4"/>
  <c r="R78" i="4"/>
  <c r="U80" i="4"/>
  <c r="O81" i="4"/>
  <c r="L83" i="4"/>
  <c r="F3" i="27"/>
  <c r="R73" i="4"/>
  <c r="R75" i="4"/>
  <c r="R77" i="4"/>
  <c r="R79" i="4"/>
  <c r="R81" i="4"/>
  <c r="R83" i="4"/>
  <c r="D70" i="4"/>
  <c r="R71" i="4"/>
  <c r="R72" i="4"/>
  <c r="L73" i="4"/>
  <c r="D74" i="4"/>
  <c r="Z75" i="4"/>
  <c r="R76" i="4"/>
  <c r="U78" i="4"/>
  <c r="O79" i="4"/>
  <c r="L81" i="4"/>
  <c r="D82" i="4"/>
  <c r="Z83" i="4"/>
  <c r="D71" i="4"/>
  <c r="L72" i="4"/>
  <c r="L74" i="4"/>
  <c r="D75" i="4"/>
  <c r="L76" i="4"/>
  <c r="D77" i="4"/>
  <c r="L78" i="4"/>
  <c r="D79" i="4"/>
  <c r="L80" i="4"/>
  <c r="D81" i="4"/>
  <c r="L82" i="4"/>
  <c r="D83" i="4"/>
  <c r="R70" i="4"/>
  <c r="L71" i="4"/>
  <c r="U72" i="4"/>
  <c r="Z73" i="4"/>
  <c r="R74" i="4"/>
  <c r="U76" i="4"/>
  <c r="O77" i="4"/>
  <c r="L79" i="4"/>
  <c r="D80" i="4"/>
  <c r="Z81" i="4"/>
  <c r="R82" i="4"/>
  <c r="U71" i="4"/>
  <c r="U73" i="4"/>
  <c r="U75" i="4"/>
  <c r="U77" i="4"/>
  <c r="U79" i="4"/>
  <c r="U81" i="4"/>
  <c r="U83" i="4"/>
  <c r="L70" i="4"/>
  <c r="Z71" i="4"/>
  <c r="D72" i="4"/>
  <c r="Z72" i="4"/>
  <c r="D73" i="4"/>
  <c r="U74" i="4"/>
  <c r="O75" i="4"/>
  <c r="L77" i="4"/>
  <c r="D78" i="4"/>
  <c r="Z79" i="4"/>
  <c r="R80" i="4"/>
  <c r="U82" i="4"/>
  <c r="O83" i="4"/>
  <c r="BX1" i="33" l="1"/>
  <c r="BX3" i="33" s="1"/>
  <c r="C24" i="38"/>
  <c r="C48" i="37"/>
  <c r="B24" i="38"/>
  <c r="B48" i="37"/>
  <c r="B22" i="38"/>
  <c r="B46" i="37"/>
  <c r="B23" i="38"/>
  <c r="B47" i="37"/>
  <c r="C22" i="38"/>
  <c r="C46" i="37"/>
  <c r="C23" i="38"/>
  <c r="C47" i="37"/>
  <c r="AA21" i="38"/>
  <c r="B26" i="37"/>
  <c r="B50" i="37" s="1"/>
  <c r="AF23" i="38"/>
  <c r="AF47" i="38" s="1"/>
  <c r="AE47" i="37"/>
  <c r="AF24" i="38"/>
  <c r="AF48" i="38" s="1"/>
  <c r="AE48" i="37"/>
  <c r="AF21" i="38"/>
  <c r="AF45" i="38" s="1"/>
  <c r="AE45" i="37"/>
  <c r="AF22" i="38"/>
  <c r="AF46" i="38" s="1"/>
  <c r="AE46" i="37"/>
  <c r="H1" i="17"/>
  <c r="H3" i="17" s="1"/>
  <c r="D51" i="3"/>
  <c r="D90" i="4"/>
  <c r="K90" i="4"/>
  <c r="K26" i="3"/>
  <c r="K51" i="3" s="1"/>
  <c r="W51" i="3"/>
  <c r="N47" i="37"/>
  <c r="P23" i="38"/>
  <c r="P47" i="38" s="1"/>
  <c r="D48" i="37"/>
  <c r="D24" i="38"/>
  <c r="D48" i="38" s="1"/>
  <c r="W46" i="37"/>
  <c r="AA22" i="38"/>
  <c r="AA46" i="38" s="1"/>
  <c r="Q46" i="37"/>
  <c r="S22" i="38"/>
  <c r="S46" i="38" s="1"/>
  <c r="H1" i="20"/>
  <c r="F3" i="20"/>
  <c r="O3" i="35"/>
  <c r="N3" i="35"/>
  <c r="Q47" i="37"/>
  <c r="S23" i="38"/>
  <c r="S47" i="38" s="1"/>
  <c r="N48" i="37"/>
  <c r="P24" i="38"/>
  <c r="P48" i="38" s="1"/>
  <c r="T46" i="37"/>
  <c r="V22" i="38"/>
  <c r="V46" i="38" s="1"/>
  <c r="J1" i="17"/>
  <c r="E19" i="38"/>
  <c r="E43" i="37"/>
  <c r="K3" i="25"/>
  <c r="N1" i="25"/>
  <c r="L3" i="25"/>
  <c r="AX3" i="35"/>
  <c r="AY3" i="35"/>
  <c r="T47" i="37"/>
  <c r="V23" i="38"/>
  <c r="V47" i="38" s="1"/>
  <c r="Q48" i="37"/>
  <c r="S24" i="38"/>
  <c r="S48" i="38" s="1"/>
  <c r="D46" i="37"/>
  <c r="D22" i="38"/>
  <c r="D46" i="38" s="1"/>
  <c r="W47" i="37"/>
  <c r="AA23" i="38"/>
  <c r="AA47" i="38" s="1"/>
  <c r="B19" i="38"/>
  <c r="B43" i="38" s="1"/>
  <c r="B43" i="37"/>
  <c r="D47" i="37"/>
  <c r="D23" i="38"/>
  <c r="D47" i="38" s="1"/>
  <c r="W48" i="37"/>
  <c r="AA24" i="38"/>
  <c r="AA48" i="38" s="1"/>
  <c r="T48" i="37"/>
  <c r="V24" i="38"/>
  <c r="V48" i="38" s="1"/>
  <c r="N46" i="37"/>
  <c r="P22" i="38"/>
  <c r="P46" i="38" s="1"/>
  <c r="D19" i="38"/>
  <c r="D43" i="37"/>
  <c r="Y19" i="37"/>
  <c r="Y43" i="37" s="1"/>
  <c r="U19" i="37"/>
  <c r="U43" i="37" s="1"/>
  <c r="AB19" i="37"/>
  <c r="AB43" i="37" s="1"/>
  <c r="X19" i="37"/>
  <c r="X43" i="37" s="1"/>
  <c r="T19" i="37"/>
  <c r="T43" i="37" s="1"/>
  <c r="AA19" i="37"/>
  <c r="AA43" i="37" s="1"/>
  <c r="W19" i="37"/>
  <c r="W43" i="37" s="1"/>
  <c r="S19" i="37"/>
  <c r="S43" i="37" s="1"/>
  <c r="Z19" i="37"/>
  <c r="Z43" i="37" s="1"/>
  <c r="V19" i="37"/>
  <c r="V43" i="37" s="1"/>
  <c r="P21" i="38"/>
  <c r="P45" i="38" s="1"/>
  <c r="N45" i="37"/>
  <c r="S21" i="38"/>
  <c r="S45" i="38" s="1"/>
  <c r="Q45" i="37"/>
  <c r="T45" i="37"/>
  <c r="V21" i="38"/>
  <c r="V45" i="38" s="1"/>
  <c r="AA14" i="36"/>
  <c r="K14" i="36" s="1"/>
  <c r="Q19" i="37"/>
  <c r="M19" i="37"/>
  <c r="I19" i="37"/>
  <c r="W45" i="37"/>
  <c r="P19" i="37"/>
  <c r="L19" i="37"/>
  <c r="H19" i="37"/>
  <c r="O19" i="37"/>
  <c r="K19" i="37"/>
  <c r="R19" i="37"/>
  <c r="N19" i="37"/>
  <c r="J19" i="37"/>
  <c r="D21" i="38"/>
  <c r="D45" i="38" s="1"/>
  <c r="D45" i="37"/>
  <c r="F13" i="3"/>
  <c r="F38" i="3" s="1"/>
  <c r="F57" i="4"/>
  <c r="BA1" i="35"/>
  <c r="Q1" i="35"/>
  <c r="BZ1" i="33"/>
  <c r="BZ3" i="33" s="1"/>
  <c r="K1" i="27"/>
  <c r="I3" i="27"/>
  <c r="H3" i="27"/>
  <c r="B26" i="38" l="1"/>
  <c r="B50" i="38" s="1"/>
  <c r="B45" i="37"/>
  <c r="B21" i="38"/>
  <c r="BB3" i="35"/>
  <c r="BA3" i="35"/>
  <c r="B45" i="38"/>
  <c r="D43" i="38"/>
  <c r="L1" i="17"/>
  <c r="J3" i="17"/>
  <c r="Q3" i="35"/>
  <c r="R3" i="35"/>
  <c r="C21" i="38"/>
  <c r="C45" i="37"/>
  <c r="N3" i="25"/>
  <c r="O3" i="25"/>
  <c r="Q1" i="25"/>
  <c r="E43" i="38"/>
  <c r="C45" i="38"/>
  <c r="J1" i="20"/>
  <c r="H3" i="20"/>
  <c r="J19" i="38"/>
  <c r="J43" i="38" s="1"/>
  <c r="J43" i="37"/>
  <c r="K43" i="37"/>
  <c r="K19" i="38"/>
  <c r="K43" i="38" s="1"/>
  <c r="P19" i="38"/>
  <c r="P43" i="38" s="1"/>
  <c r="P43" i="37"/>
  <c r="M43" i="37"/>
  <c r="M19" i="38"/>
  <c r="M43" i="38" s="1"/>
  <c r="N19" i="38"/>
  <c r="N43" i="38" s="1"/>
  <c r="N43" i="37"/>
  <c r="O43" i="37"/>
  <c r="O19" i="38"/>
  <c r="O43" i="38" s="1"/>
  <c r="AA45" i="38"/>
  <c r="Q43" i="37"/>
  <c r="Q19" i="38"/>
  <c r="Q43" i="38" s="1"/>
  <c r="H43" i="37"/>
  <c r="F19" i="37"/>
  <c r="H19" i="38"/>
  <c r="H43" i="38" s="1"/>
  <c r="R19" i="38"/>
  <c r="R43" i="38" s="1"/>
  <c r="R43" i="37"/>
  <c r="L19" i="38"/>
  <c r="L43" i="38" s="1"/>
  <c r="L43" i="37"/>
  <c r="I43" i="37"/>
  <c r="I19" i="38"/>
  <c r="I43" i="38" s="1"/>
  <c r="BD1" i="35"/>
  <c r="T1" i="35"/>
  <c r="CB1" i="33"/>
  <c r="CB3" i="33" s="1"/>
  <c r="K3" i="27"/>
  <c r="L3" i="27"/>
  <c r="N1" i="27"/>
  <c r="BD3" i="35" l="1"/>
  <c r="BE3" i="35"/>
  <c r="Q3" i="25"/>
  <c r="R3" i="25"/>
  <c r="T1" i="25"/>
  <c r="N1" i="17"/>
  <c r="L3" i="17"/>
  <c r="T3" i="35"/>
  <c r="U3" i="35"/>
  <c r="L1" i="20"/>
  <c r="J3" i="20"/>
  <c r="F19" i="38"/>
  <c r="F43" i="38" s="1"/>
  <c r="F43" i="37"/>
  <c r="BG1" i="35"/>
  <c r="W1" i="35"/>
  <c r="CD1" i="33"/>
  <c r="CD3" i="33" s="1"/>
  <c r="Q1" i="27"/>
  <c r="O3" i="27"/>
  <c r="N3" i="27"/>
  <c r="W3" i="35" l="1"/>
  <c r="X3" i="35"/>
  <c r="BG3" i="35"/>
  <c r="BH3" i="35"/>
  <c r="N1" i="20"/>
  <c r="L3" i="20"/>
  <c r="N3" i="17"/>
  <c r="P1" i="17"/>
  <c r="U3" i="25"/>
  <c r="W1" i="25"/>
  <c r="T3" i="25"/>
  <c r="BJ1" i="35"/>
  <c r="Z1" i="35"/>
  <c r="CF1" i="33"/>
  <c r="CF3" i="33" s="1"/>
  <c r="Q3" i="27"/>
  <c r="R3" i="27"/>
  <c r="T1" i="27"/>
  <c r="BJ3" i="35" l="1"/>
  <c r="BK3" i="35"/>
  <c r="R1" i="17"/>
  <c r="P3" i="17"/>
  <c r="AA3" i="35"/>
  <c r="Z3" i="35"/>
  <c r="P1" i="20"/>
  <c r="N3" i="20"/>
  <c r="Z1" i="25"/>
  <c r="X3" i="25"/>
  <c r="W3" i="25"/>
  <c r="BM1" i="35"/>
  <c r="AC1" i="35"/>
  <c r="CH1" i="33"/>
  <c r="CH3" i="33" s="1"/>
  <c r="T3" i="27"/>
  <c r="W1" i="27"/>
  <c r="U3" i="27"/>
  <c r="AC3" i="35" l="1"/>
  <c r="AD3" i="35"/>
  <c r="BN3" i="35"/>
  <c r="BM3" i="35"/>
  <c r="R1" i="20"/>
  <c r="P3" i="20"/>
  <c r="T1" i="17"/>
  <c r="R3" i="17"/>
  <c r="Z3" i="25"/>
  <c r="AC1" i="25"/>
  <c r="AA3" i="25"/>
  <c r="BP1" i="35"/>
  <c r="AF1" i="35"/>
  <c r="CJ1" i="33"/>
  <c r="CJ3" i="33" s="1"/>
  <c r="Z1" i="27"/>
  <c r="X3" i="27"/>
  <c r="W3" i="27"/>
  <c r="AF3" i="35" l="1"/>
  <c r="AG3" i="35"/>
  <c r="T1" i="20"/>
  <c r="R3" i="20"/>
  <c r="BP3" i="35"/>
  <c r="BQ3" i="35"/>
  <c r="V1" i="17"/>
  <c r="T3" i="17"/>
  <c r="AD3" i="25"/>
  <c r="AC3" i="25"/>
  <c r="AF1" i="25"/>
  <c r="BS1" i="35"/>
  <c r="AI1" i="35"/>
  <c r="CL1" i="33"/>
  <c r="CL3" i="33" s="1"/>
  <c r="AA3" i="27"/>
  <c r="AC1" i="27"/>
  <c r="Z3" i="27"/>
  <c r="AI3" i="35" l="1"/>
  <c r="AJ3" i="35"/>
  <c r="BS3" i="35"/>
  <c r="BT3" i="35"/>
  <c r="AG3" i="25"/>
  <c r="AF3" i="25"/>
  <c r="AI1" i="25"/>
  <c r="X1" i="17"/>
  <c r="V3" i="17"/>
  <c r="V1" i="20"/>
  <c r="T3" i="20"/>
  <c r="CN1" i="33"/>
  <c r="CN3" i="33" s="1"/>
  <c r="AF1" i="27"/>
  <c r="AD3" i="27"/>
  <c r="AC3" i="27"/>
  <c r="Z1" i="17" l="1"/>
  <c r="X3" i="17"/>
  <c r="AJ3" i="25"/>
  <c r="AI3" i="25"/>
  <c r="X1" i="20"/>
  <c r="V3" i="20"/>
  <c r="CP1" i="33"/>
  <c r="CP3" i="33" s="1"/>
  <c r="AG3" i="27"/>
  <c r="AI1" i="27"/>
  <c r="AF3" i="27"/>
  <c r="Z1" i="20" l="1"/>
  <c r="X3" i="20"/>
  <c r="AB1" i="17"/>
  <c r="Z3" i="17"/>
  <c r="CR1" i="33"/>
  <c r="CR3" i="33" s="1"/>
  <c r="AJ3" i="27"/>
  <c r="AI3" i="27"/>
  <c r="AD1" i="17" l="1"/>
  <c r="AB3" i="17"/>
  <c r="AB1" i="20"/>
  <c r="Z3" i="20"/>
  <c r="CT1" i="33"/>
  <c r="CT3" i="33" s="1"/>
  <c r="AD1" i="20" l="1"/>
  <c r="AB3" i="20"/>
  <c r="AF1" i="17"/>
  <c r="AD3" i="17"/>
  <c r="CV1" i="33"/>
  <c r="CV3" i="33" s="1"/>
  <c r="AH1" i="17" l="1"/>
  <c r="AF3" i="17"/>
  <c r="AF1" i="20"/>
  <c r="AD3" i="20"/>
  <c r="CX1" i="33"/>
  <c r="CX3" i="33" s="1"/>
  <c r="AH1" i="20" l="1"/>
  <c r="AF3" i="20"/>
  <c r="AJ1" i="17"/>
  <c r="AH3" i="17"/>
  <c r="CZ1" i="33"/>
  <c r="CZ3" i="33" s="1"/>
  <c r="AL1" i="17" l="1"/>
  <c r="AJ3" i="17"/>
  <c r="AJ1" i="20"/>
  <c r="AH3" i="20"/>
  <c r="DB1" i="33"/>
  <c r="DB3" i="33" s="1"/>
  <c r="AL1" i="20" l="1"/>
  <c r="AJ3" i="20"/>
  <c r="AN1" i="17"/>
  <c r="AL3" i="17"/>
  <c r="DD1" i="33"/>
  <c r="DD3" i="33" s="1"/>
  <c r="AP1" i="17" l="1"/>
  <c r="AN3" i="17"/>
  <c r="AN1" i="20"/>
  <c r="AL3" i="20"/>
  <c r="DF1" i="33"/>
  <c r="DF3" i="33" s="1"/>
  <c r="AP1" i="20" l="1"/>
  <c r="AN3" i="20"/>
  <c r="AR1" i="17"/>
  <c r="AP3" i="17"/>
  <c r="DH1" i="33"/>
  <c r="DH3" i="33" s="1"/>
  <c r="AT1" i="17" l="1"/>
  <c r="AR3" i="17"/>
  <c r="AR1" i="20"/>
  <c r="AP3" i="20"/>
  <c r="DJ1" i="33"/>
  <c r="DJ3" i="33" s="1"/>
  <c r="AT1" i="20" l="1"/>
  <c r="AR3" i="20"/>
  <c r="AV1" i="17"/>
  <c r="AT3" i="17"/>
  <c r="DL1" i="33"/>
  <c r="DL3" i="33" s="1"/>
  <c r="AX1" i="17" l="1"/>
  <c r="AV3" i="17"/>
  <c r="AV1" i="20"/>
  <c r="AT3" i="20"/>
  <c r="DN1" i="33"/>
  <c r="DN3" i="33" s="1"/>
  <c r="AX1" i="20" l="1"/>
  <c r="AV3" i="20"/>
  <c r="AZ1" i="17"/>
  <c r="AX3" i="17"/>
  <c r="DP1" i="33"/>
  <c r="DP3" i="33" s="1"/>
  <c r="BB1" i="17" l="1"/>
  <c r="AZ3" i="17"/>
  <c r="AZ1" i="20"/>
  <c r="AX3" i="20"/>
  <c r="DR1" i="33"/>
  <c r="DR3" i="33" s="1"/>
  <c r="BB1" i="20" l="1"/>
  <c r="AZ3" i="20"/>
  <c r="BD1" i="17"/>
  <c r="BB3" i="17"/>
  <c r="DT1" i="33"/>
  <c r="DT3" i="33" s="1"/>
  <c r="BF1" i="17" l="1"/>
  <c r="BD3" i="17"/>
  <c r="BD1" i="20"/>
  <c r="BB3" i="20"/>
  <c r="BF1" i="20" l="1"/>
  <c r="BD3" i="20"/>
  <c r="BH1" i="17"/>
  <c r="BF3" i="17"/>
  <c r="BJ1" i="17" l="1"/>
  <c r="BJ3" i="17" s="1"/>
  <c r="BH3" i="17"/>
  <c r="BH1" i="20"/>
  <c r="BF3" i="20"/>
  <c r="BJ1" i="20" l="1"/>
  <c r="BJ3" i="20" s="1"/>
  <c r="BH3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김기호</author>
  </authors>
  <commentList>
    <comment ref="CD7" authorId="0" shapeId="0" xr:uid="{00000000-0006-0000-1800-000001000000}">
      <text>
        <r>
          <rPr>
            <sz val="9"/>
            <color indexed="81"/>
            <rFont val="굴림"/>
            <family val="3"/>
            <charset val="129"/>
          </rPr>
          <t>문서서식 포탈비즈폼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김기호</author>
  </authors>
  <commentList>
    <comment ref="CD7" authorId="0" shapeId="0" xr:uid="{00000000-0006-0000-1900-000001000000}">
      <text>
        <r>
          <rPr>
            <sz val="9"/>
            <color indexed="81"/>
            <rFont val="굴림"/>
            <family val="3"/>
            <charset val="129"/>
          </rPr>
          <t>문서서식 포탈비즈폼</t>
        </r>
      </text>
    </comment>
  </commentList>
</comments>
</file>

<file path=xl/sharedStrings.xml><?xml version="1.0" encoding="utf-8"?>
<sst xmlns="http://schemas.openxmlformats.org/spreadsheetml/2006/main" count="718" uniqueCount="298">
  <si>
    <t>공급받는자</t>
    <phoneticPr fontId="2" type="noConversion"/>
  </si>
  <si>
    <t>합계금액</t>
    <phoneticPr fontId="2" type="noConversion"/>
  </si>
  <si>
    <t>등록번호</t>
  </si>
  <si>
    <t>상     호</t>
  </si>
  <si>
    <t>성명</t>
  </si>
  <si>
    <t>(법인명)</t>
  </si>
  <si>
    <t>사 업 장</t>
  </si>
  <si>
    <t>주     소</t>
  </si>
  <si>
    <t>월</t>
  </si>
  <si>
    <t>일</t>
  </si>
  <si>
    <t>품          목</t>
  </si>
  <si>
    <t>비고</t>
  </si>
  <si>
    <t>공 급 자</t>
    <phoneticPr fontId="2" type="noConversion"/>
  </si>
  <si>
    <t>상     호
(법인명)</t>
    <phoneticPr fontId="2" type="noConversion"/>
  </si>
  <si>
    <t>귀하</t>
    <phoneticPr fontId="2" type="noConversion"/>
  </si>
  <si>
    <t>전화번호</t>
    <phoneticPr fontId="2" type="noConversion"/>
  </si>
  <si>
    <t>전   화</t>
    <phoneticPr fontId="2" type="noConversion"/>
  </si>
  <si>
    <t>팩스</t>
    <phoneticPr fontId="2" type="noConversion"/>
  </si>
  <si>
    <t>거 래 일 자</t>
    <phoneticPr fontId="2" type="noConversion"/>
  </si>
  <si>
    <t>구  분</t>
    <phoneticPr fontId="2" type="noConversion"/>
  </si>
  <si>
    <t>매출</t>
  </si>
  <si>
    <t>시트 보호</t>
  </si>
  <si>
    <t>시트 보호해제</t>
  </si>
  <si>
    <t>문서서식 포탈비즈폼 www.bizforms.co.kr</t>
  </si>
  <si>
    <t>본 문서의 저작권은 비즈폼에 있습니다!</t>
  </si>
  <si>
    <t>무단 복제 배포시 법적 불이익을 받을 수 있습니다!</t>
  </si>
  <si>
    <t>단가</t>
    <phoneticPr fontId="2" type="noConversion"/>
  </si>
  <si>
    <t>수량</t>
    <phoneticPr fontId="2" type="noConversion"/>
  </si>
  <si>
    <t>금액</t>
    <phoneticPr fontId="2" type="noConversion"/>
  </si>
  <si>
    <t>구  분</t>
    <phoneticPr fontId="2" type="noConversion"/>
  </si>
  <si>
    <t>총 합계</t>
    <phoneticPr fontId="2" type="noConversion"/>
  </si>
  <si>
    <t>조회년도</t>
    <phoneticPr fontId="2" type="noConversion"/>
  </si>
  <si>
    <t>합  계</t>
    <phoneticPr fontId="2" type="noConversion"/>
  </si>
  <si>
    <t>대한민국 문서 서식 포탈 서비스 비즈폼 www.bizforms.co.kr</t>
    <phoneticPr fontId="2" type="noConversion"/>
  </si>
  <si>
    <t>본 문서에 대한 저작권은 비즈폼에 있습니다.</t>
    <phoneticPr fontId="2" type="noConversion"/>
  </si>
  <si>
    <t>∕</t>
    <phoneticPr fontId="2" type="noConversion"/>
  </si>
  <si>
    <t>수 량</t>
    <phoneticPr fontId="2" type="noConversion"/>
  </si>
  <si>
    <t>단 가</t>
    <phoneticPr fontId="2" type="noConversion"/>
  </si>
  <si>
    <t>공급가액</t>
    <phoneticPr fontId="2" type="noConversion"/>
  </si>
  <si>
    <t>부가세</t>
    <phoneticPr fontId="2" type="noConversion"/>
  </si>
  <si>
    <t>공급가액</t>
    <phoneticPr fontId="2" type="noConversion"/>
  </si>
  <si>
    <t>매입</t>
  </si>
  <si>
    <t>총 합계</t>
  </si>
  <si>
    <t>합  계</t>
  </si>
  <si>
    <t>견 적 일 자 :</t>
    <phoneticPr fontId="2" type="noConversion"/>
  </si>
  <si>
    <t>상호(법인명)</t>
    <phoneticPr fontId="2" type="noConversion"/>
  </si>
  <si>
    <t>성명</t>
    <phoneticPr fontId="2" type="noConversion"/>
  </si>
  <si>
    <t>귀하</t>
    <phoneticPr fontId="2" type="noConversion"/>
  </si>
  <si>
    <t>업종</t>
    <phoneticPr fontId="2" type="noConversion"/>
  </si>
  <si>
    <t>전화</t>
    <phoneticPr fontId="2" type="noConversion"/>
  </si>
  <si>
    <t>팩스</t>
    <phoneticPr fontId="2" type="noConversion"/>
  </si>
  <si>
    <t>합 계 금 액
(공급가액+세액)</t>
    <phoneticPr fontId="2" type="noConversion"/>
  </si>
  <si>
    <t>원정</t>
    <phoneticPr fontId="2" type="noConversion"/>
  </si>
  <si>
    <t>(</t>
    <phoneticPr fontId="2" type="noConversion"/>
  </si>
  <si>
    <t>\</t>
    <phoneticPr fontId="2" type="noConversion"/>
  </si>
  <si>
    <t>)</t>
    <phoneticPr fontId="2" type="noConversion"/>
  </si>
  <si>
    <t>일  자</t>
    <phoneticPr fontId="2" type="noConversion"/>
  </si>
  <si>
    <t>품      명</t>
    <phoneticPr fontId="2" type="noConversion"/>
  </si>
  <si>
    <t>규  격</t>
    <phoneticPr fontId="2" type="noConversion"/>
  </si>
  <si>
    <t>수  량</t>
    <phoneticPr fontId="2" type="noConversion"/>
  </si>
  <si>
    <t>공 급 가 액</t>
    <phoneticPr fontId="2" type="noConversion"/>
  </si>
  <si>
    <t>세  액</t>
    <phoneticPr fontId="2" type="noConversion"/>
  </si>
  <si>
    <t>합       계</t>
    <phoneticPr fontId="2" type="noConversion"/>
  </si>
  <si>
    <t>[별지 제11호 서식]</t>
    <phoneticPr fontId="21" type="noConversion"/>
  </si>
  <si>
    <t>세 금 계 산 서</t>
  </si>
  <si>
    <t>(</t>
    <phoneticPr fontId="21" type="noConversion"/>
  </si>
  <si>
    <t>공급받는자</t>
    <phoneticPr fontId="21" type="noConversion"/>
  </si>
  <si>
    <t>)</t>
    <phoneticPr fontId="2" type="noConversion"/>
  </si>
  <si>
    <t>책   번   호</t>
    <phoneticPr fontId="21" type="noConversion"/>
  </si>
  <si>
    <t>권</t>
  </si>
  <si>
    <t>호</t>
  </si>
  <si>
    <t>bizforms</t>
  </si>
  <si>
    <t>보  관  용</t>
    <phoneticPr fontId="21" type="noConversion"/>
  </si>
  <si>
    <t>일 련 번 호</t>
    <phoneticPr fontId="21" type="noConversion"/>
  </si>
  <si>
    <t>공 급 자</t>
    <phoneticPr fontId="21" type="noConversion"/>
  </si>
  <si>
    <t>등록번호</t>
    <phoneticPr fontId="21" type="noConversion"/>
  </si>
  <si>
    <t>공급받는자</t>
    <phoneticPr fontId="21" type="noConversion"/>
  </si>
  <si>
    <t>상     호</t>
    <phoneticPr fontId="21" type="noConversion"/>
  </si>
  <si>
    <t>성명</t>
    <phoneticPr fontId="21" type="noConversion"/>
  </si>
  <si>
    <t>인</t>
    <phoneticPr fontId="21" type="noConversion"/>
  </si>
  <si>
    <t>인</t>
  </si>
  <si>
    <t>(법인명)</t>
    <phoneticPr fontId="21" type="noConversion"/>
  </si>
  <si>
    <t>사 업 장</t>
    <phoneticPr fontId="21" type="noConversion"/>
  </si>
  <si>
    <t>주     소</t>
    <phoneticPr fontId="21" type="noConversion"/>
  </si>
  <si>
    <t>업     태</t>
    <phoneticPr fontId="21" type="noConversion"/>
  </si>
  <si>
    <t>종목</t>
    <phoneticPr fontId="21" type="noConversion"/>
  </si>
  <si>
    <t>종목</t>
  </si>
  <si>
    <t>작     성</t>
    <phoneticPr fontId="21" type="noConversion"/>
  </si>
  <si>
    <t>공      급      가      액</t>
    <phoneticPr fontId="21" type="noConversion"/>
  </si>
  <si>
    <t>세               액</t>
    <phoneticPr fontId="21" type="noConversion"/>
  </si>
  <si>
    <t>비      고</t>
    <phoneticPr fontId="21" type="noConversion"/>
  </si>
  <si>
    <t>년</t>
    <phoneticPr fontId="21" type="noConversion"/>
  </si>
  <si>
    <t>월</t>
    <phoneticPr fontId="21" type="noConversion"/>
  </si>
  <si>
    <t>일</t>
    <phoneticPr fontId="21" type="noConversion"/>
  </si>
  <si>
    <t>공란수</t>
    <phoneticPr fontId="21" type="noConversion"/>
  </si>
  <si>
    <t>백</t>
    <phoneticPr fontId="21" type="noConversion"/>
  </si>
  <si>
    <t>십</t>
    <phoneticPr fontId="21" type="noConversion"/>
  </si>
  <si>
    <t>억</t>
    <phoneticPr fontId="21" type="noConversion"/>
  </si>
  <si>
    <t>천</t>
    <phoneticPr fontId="21" type="noConversion"/>
  </si>
  <si>
    <t>만</t>
    <phoneticPr fontId="21" type="noConversion"/>
  </si>
  <si>
    <t>품          목</t>
    <phoneticPr fontId="21" type="noConversion"/>
  </si>
  <si>
    <t>단      가</t>
    <phoneticPr fontId="21" type="noConversion"/>
  </si>
  <si>
    <t>비고</t>
    <phoneticPr fontId="21" type="noConversion"/>
  </si>
  <si>
    <t>합계금액</t>
    <phoneticPr fontId="21" type="noConversion"/>
  </si>
  <si>
    <t>현  금</t>
    <phoneticPr fontId="21" type="noConversion"/>
  </si>
  <si>
    <t>수  표</t>
    <phoneticPr fontId="21" type="noConversion"/>
  </si>
  <si>
    <t>어  음</t>
    <phoneticPr fontId="21" type="noConversion"/>
  </si>
  <si>
    <t>외상미수금</t>
    <phoneticPr fontId="21" type="noConversion"/>
  </si>
  <si>
    <t xml:space="preserve">이 금액을 </t>
    <phoneticPr fontId="21" type="noConversion"/>
  </si>
  <si>
    <t>함</t>
    <phoneticPr fontId="21" type="noConversion"/>
  </si>
  <si>
    <t>22226-28131일 '96.3.27승인</t>
    <phoneticPr fontId="21" type="noConversion"/>
  </si>
  <si>
    <t>인쇄용지(특급)34g/m2 182mmx128mm</t>
    <phoneticPr fontId="21" type="noConversion"/>
  </si>
  <si>
    <t>[별지 제11호 서식]</t>
    <phoneticPr fontId="21" type="noConversion"/>
  </si>
  <si>
    <t>세 금 계 산 서</t>
    <phoneticPr fontId="21" type="noConversion"/>
  </si>
  <si>
    <t>(</t>
    <phoneticPr fontId="21" type="noConversion"/>
  </si>
  <si>
    <t>공  급  자</t>
    <phoneticPr fontId="21" type="noConversion"/>
  </si>
  <si>
    <t>권</t>
    <phoneticPr fontId="2" type="noConversion"/>
  </si>
  <si>
    <t>호</t>
    <phoneticPr fontId="21" type="noConversion"/>
  </si>
  <si>
    <t>공      급       가      액</t>
    <phoneticPr fontId="21" type="noConversion"/>
  </si>
  <si>
    <t>세                액</t>
    <phoneticPr fontId="21" type="noConversion"/>
  </si>
  <si>
    <t>비     고</t>
    <phoneticPr fontId="21" type="noConversion"/>
  </si>
  <si>
    <t>인쇄용지(특급)34g/m2 182mmx128mm</t>
  </si>
  <si>
    <t>[별지 제11호 서식]</t>
    <phoneticPr fontId="21" type="noConversion"/>
  </si>
  <si>
    <t>계    산    서</t>
    <phoneticPr fontId="2" type="noConversion"/>
  </si>
  <si>
    <t>(</t>
    <phoneticPr fontId="21" type="noConversion"/>
  </si>
  <si>
    <t>공급받는자</t>
    <phoneticPr fontId="21" type="noConversion"/>
  </si>
  <si>
    <t>)</t>
    <phoneticPr fontId="2" type="noConversion"/>
  </si>
  <si>
    <t>책   번   호</t>
    <phoneticPr fontId="21" type="noConversion"/>
  </si>
  <si>
    <t>권</t>
    <phoneticPr fontId="2" type="noConversion"/>
  </si>
  <si>
    <t>호</t>
    <phoneticPr fontId="21" type="noConversion"/>
  </si>
  <si>
    <t>보  관  용</t>
    <phoneticPr fontId="21" type="noConversion"/>
  </si>
  <si>
    <t>일 련 번 호</t>
    <phoneticPr fontId="21" type="noConversion"/>
  </si>
  <si>
    <t>공 급 자</t>
    <phoneticPr fontId="21" type="noConversion"/>
  </si>
  <si>
    <t>등록번호</t>
    <phoneticPr fontId="21" type="noConversion"/>
  </si>
  <si>
    <t>상     호</t>
    <phoneticPr fontId="21" type="noConversion"/>
  </si>
  <si>
    <t>성명</t>
    <phoneticPr fontId="21" type="noConversion"/>
  </si>
  <si>
    <t>인</t>
    <phoneticPr fontId="21" type="noConversion"/>
  </si>
  <si>
    <t>(법인명)</t>
    <phoneticPr fontId="21" type="noConversion"/>
  </si>
  <si>
    <t>사 업 장</t>
    <phoneticPr fontId="21" type="noConversion"/>
  </si>
  <si>
    <t>주     소</t>
    <phoneticPr fontId="21" type="noConversion"/>
  </si>
  <si>
    <t>업     태</t>
    <phoneticPr fontId="21" type="noConversion"/>
  </si>
  <si>
    <t>종목</t>
    <phoneticPr fontId="21" type="noConversion"/>
  </si>
  <si>
    <t>작     성</t>
    <phoneticPr fontId="21" type="noConversion"/>
  </si>
  <si>
    <t>공      급      가      액</t>
    <phoneticPr fontId="21" type="noConversion"/>
  </si>
  <si>
    <t>비      고</t>
    <phoneticPr fontId="21" type="noConversion"/>
  </si>
  <si>
    <t>년</t>
    <phoneticPr fontId="21" type="noConversion"/>
  </si>
  <si>
    <t>월</t>
    <phoneticPr fontId="21" type="noConversion"/>
  </si>
  <si>
    <t>일</t>
    <phoneticPr fontId="21" type="noConversion"/>
  </si>
  <si>
    <t>공란수</t>
    <phoneticPr fontId="21" type="noConversion"/>
  </si>
  <si>
    <t>백</t>
    <phoneticPr fontId="21" type="noConversion"/>
  </si>
  <si>
    <t>십</t>
    <phoneticPr fontId="21" type="noConversion"/>
  </si>
  <si>
    <t>억</t>
    <phoneticPr fontId="21" type="noConversion"/>
  </si>
  <si>
    <t>천</t>
    <phoneticPr fontId="21" type="noConversion"/>
  </si>
  <si>
    <t>만</t>
    <phoneticPr fontId="21" type="noConversion"/>
  </si>
  <si>
    <t>품          목</t>
    <phoneticPr fontId="21" type="noConversion"/>
  </si>
  <si>
    <t>단      가</t>
    <phoneticPr fontId="21" type="noConversion"/>
  </si>
  <si>
    <t>비고</t>
    <phoneticPr fontId="21" type="noConversion"/>
  </si>
  <si>
    <t>합계금액</t>
    <phoneticPr fontId="21" type="noConversion"/>
  </si>
  <si>
    <t>현  금</t>
    <phoneticPr fontId="21" type="noConversion"/>
  </si>
  <si>
    <t>수  표</t>
    <phoneticPr fontId="21" type="noConversion"/>
  </si>
  <si>
    <t>어  음</t>
    <phoneticPr fontId="21" type="noConversion"/>
  </si>
  <si>
    <t>외상미수금</t>
    <phoneticPr fontId="21" type="noConversion"/>
  </si>
  <si>
    <t xml:space="preserve">이 금액을 </t>
    <phoneticPr fontId="21" type="noConversion"/>
  </si>
  <si>
    <t>함</t>
    <phoneticPr fontId="21" type="noConversion"/>
  </si>
  <si>
    <t>22226-28131일 '96.3.27승인</t>
    <phoneticPr fontId="21" type="noConversion"/>
  </si>
  <si>
    <t>인쇄용지(특급)34g/m2 182mmx128mm</t>
    <phoneticPr fontId="21" type="noConversion"/>
  </si>
  <si>
    <t>[별지 제11호 서식]</t>
    <phoneticPr fontId="21" type="noConversion"/>
  </si>
  <si>
    <t>계    산    서</t>
    <phoneticPr fontId="21" type="noConversion"/>
  </si>
  <si>
    <t>(</t>
    <phoneticPr fontId="21" type="noConversion"/>
  </si>
  <si>
    <t>공  급  자</t>
    <phoneticPr fontId="21" type="noConversion"/>
  </si>
  <si>
    <t>)</t>
    <phoneticPr fontId="2" type="noConversion"/>
  </si>
  <si>
    <t>책   번   호</t>
    <phoneticPr fontId="21" type="noConversion"/>
  </si>
  <si>
    <t>권</t>
    <phoneticPr fontId="2" type="noConversion"/>
  </si>
  <si>
    <t>호</t>
    <phoneticPr fontId="21" type="noConversion"/>
  </si>
  <si>
    <t>보  관  용</t>
    <phoneticPr fontId="21" type="noConversion"/>
  </si>
  <si>
    <t>일 련 번 호</t>
    <phoneticPr fontId="21" type="noConversion"/>
  </si>
  <si>
    <t>공 급 자</t>
    <phoneticPr fontId="21" type="noConversion"/>
  </si>
  <si>
    <t>등록번호</t>
    <phoneticPr fontId="21" type="noConversion"/>
  </si>
  <si>
    <t>-</t>
    <phoneticPr fontId="2" type="noConversion"/>
  </si>
  <si>
    <t>사업자등록번호</t>
    <phoneticPr fontId="2" type="noConversion"/>
  </si>
  <si>
    <t>거래기간</t>
    <phoneticPr fontId="2" type="noConversion"/>
  </si>
  <si>
    <t>거래구분</t>
    <phoneticPr fontId="2" type="noConversion"/>
  </si>
  <si>
    <t>김○○</t>
    <phoneticPr fontId="2" type="noConversion"/>
  </si>
  <si>
    <t>최○○</t>
    <phoneticPr fontId="2" type="noConversion"/>
  </si>
  <si>
    <t>서비스</t>
    <phoneticPr fontId="2" type="noConversion"/>
  </si>
  <si>
    <t>온라인</t>
    <phoneticPr fontId="2" type="noConversion"/>
  </si>
  <si>
    <t>제조업</t>
    <phoneticPr fontId="2" type="noConversion"/>
  </si>
  <si>
    <t>자동차부품</t>
    <phoneticPr fontId="2" type="noConversion"/>
  </si>
  <si>
    <t>세 액</t>
    <phoneticPr fontId="2" type="noConversion"/>
  </si>
  <si>
    <t>일  자</t>
    <phoneticPr fontId="2" type="noConversion"/>
  </si>
  <si>
    <t>잔 액</t>
    <phoneticPr fontId="2" type="noConversion"/>
  </si>
  <si>
    <t>[    전    기    이    월    ]</t>
  </si>
  <si>
    <t>[        월         계        ]</t>
  </si>
  <si>
    <t>[        누         계        ]</t>
  </si>
  <si>
    <t>거래처명</t>
    <phoneticPr fontId="2" type="noConversion"/>
  </si>
  <si>
    <t>품  목</t>
    <phoneticPr fontId="2" type="noConversion"/>
  </si>
  <si>
    <t>매 입</t>
    <phoneticPr fontId="2" type="noConversion"/>
  </si>
  <si>
    <t>매 출</t>
    <phoneticPr fontId="2" type="noConversion"/>
  </si>
  <si>
    <t>매입</t>
    <phoneticPr fontId="2" type="noConversion"/>
  </si>
  <si>
    <t>누계매출</t>
    <phoneticPr fontId="2" type="noConversion"/>
  </si>
  <si>
    <t>누계매입</t>
    <phoneticPr fontId="2" type="noConversion"/>
  </si>
  <si>
    <t>공급
가액</t>
    <phoneticPr fontId="2" type="noConversion"/>
  </si>
  <si>
    <t>세액</t>
    <phoneticPr fontId="2" type="noConversion"/>
  </si>
  <si>
    <t>합계
금액</t>
    <phoneticPr fontId="2" type="noConversion"/>
  </si>
  <si>
    <t>미수금</t>
    <phoneticPr fontId="2" type="noConversion"/>
  </si>
  <si>
    <t>인수자</t>
    <phoneticPr fontId="2" type="noConversion"/>
  </si>
  <si>
    <t>거래처명</t>
    <phoneticPr fontId="2" type="noConversion"/>
  </si>
  <si>
    <t>■ 공급자, 공급받는자 리스트</t>
    <phoneticPr fontId="2" type="noConversion"/>
  </si>
  <si>
    <t>No.</t>
    <phoneticPr fontId="2" type="noConversion"/>
  </si>
  <si>
    <t>상 호 명</t>
    <phoneticPr fontId="2" type="noConversion"/>
  </si>
  <si>
    <t>대표자</t>
    <phoneticPr fontId="2" type="noConversion"/>
  </si>
  <si>
    <t>주 소</t>
    <phoneticPr fontId="2" type="noConversion"/>
  </si>
  <si>
    <t>전 화 번 호</t>
    <phoneticPr fontId="2" type="noConversion"/>
  </si>
  <si>
    <t>팩 스</t>
    <phoneticPr fontId="2" type="noConversion"/>
  </si>
  <si>
    <t>업 태</t>
    <phoneticPr fontId="2" type="noConversion"/>
  </si>
  <si>
    <t>종 목</t>
    <phoneticPr fontId="2" type="noConversion"/>
  </si>
  <si>
    <t>품목관리</t>
    <phoneticPr fontId="2" type="noConversion"/>
  </si>
  <si>
    <t>거래처관리</t>
    <phoneticPr fontId="2" type="noConversion"/>
  </si>
  <si>
    <t>No.</t>
    <phoneticPr fontId="2" type="noConversion"/>
  </si>
  <si>
    <t>비 고</t>
    <phoneticPr fontId="2" type="noConversion"/>
  </si>
  <si>
    <t>단 가</t>
    <phoneticPr fontId="2" type="noConversion"/>
  </si>
  <si>
    <t>규 격</t>
    <phoneticPr fontId="2" type="noConversion"/>
  </si>
  <si>
    <t>기 간</t>
    <phoneticPr fontId="2" type="noConversion"/>
  </si>
  <si>
    <t>구 분</t>
    <phoneticPr fontId="2" type="noConversion"/>
  </si>
  <si>
    <t>거래내역_검색</t>
    <phoneticPr fontId="2" type="noConversion"/>
  </si>
  <si>
    <t>날 짜</t>
    <phoneticPr fontId="2" type="noConversion"/>
  </si>
  <si>
    <t>구 분</t>
    <phoneticPr fontId="2" type="noConversion"/>
  </si>
  <si>
    <t>품 목</t>
    <phoneticPr fontId="2" type="noConversion"/>
  </si>
  <si>
    <t>부가세연결</t>
    <phoneticPr fontId="2" type="noConversion"/>
  </si>
  <si>
    <t>○○기업</t>
  </si>
  <si>
    <t>○○기업</t>
    <phoneticPr fontId="2" type="noConversion"/>
  </si>
  <si>
    <t>○○상사</t>
  </si>
  <si>
    <t>○○상사</t>
    <phoneticPr fontId="2" type="noConversion"/>
  </si>
  <si>
    <t>AA-001</t>
  </si>
  <si>
    <t>AA-001</t>
    <phoneticPr fontId="2" type="noConversion"/>
  </si>
  <si>
    <t>AA-002</t>
    <phoneticPr fontId="2" type="noConversion"/>
  </si>
  <si>
    <t>R</t>
  </si>
  <si>
    <t>R</t>
    <phoneticPr fontId="2" type="noConversion"/>
  </si>
  <si>
    <t>T</t>
    <phoneticPr fontId="2" type="noConversion"/>
  </si>
  <si>
    <t>거래처원장</t>
    <phoneticPr fontId="2" type="noConversion"/>
  </si>
  <si>
    <t>년도</t>
    <phoneticPr fontId="2" type="noConversion"/>
  </si>
  <si>
    <t>월</t>
    <phoneticPr fontId="2" type="noConversion"/>
  </si>
  <si>
    <t>년도</t>
    <phoneticPr fontId="2" type="noConversion"/>
  </si>
  <si>
    <t>월</t>
    <phoneticPr fontId="2" type="noConversion"/>
  </si>
  <si>
    <t>■ 공급자</t>
    <phoneticPr fontId="2" type="noConversion"/>
  </si>
  <si>
    <t>■ 공급받는자</t>
    <phoneticPr fontId="2" type="noConversion"/>
  </si>
  <si>
    <t>■ 거래내역</t>
    <phoneticPr fontId="2" type="noConversion"/>
  </si>
  <si>
    <t>주    소</t>
    <phoneticPr fontId="2" type="noConversion"/>
  </si>
  <si>
    <t>업    태</t>
    <phoneticPr fontId="2" type="noConversion"/>
  </si>
  <si>
    <t>종    목</t>
    <phoneticPr fontId="2" type="noConversion"/>
  </si>
  <si>
    <t>팩    스</t>
    <phoneticPr fontId="2" type="noConversion"/>
  </si>
  <si>
    <t>상    호</t>
    <phoneticPr fontId="2" type="noConversion"/>
  </si>
  <si>
    <t>사업자번호</t>
    <phoneticPr fontId="2" type="noConversion"/>
  </si>
  <si>
    <t>일 자</t>
    <phoneticPr fontId="2" type="noConversion"/>
  </si>
  <si>
    <t>금 액</t>
    <phoneticPr fontId="2" type="noConversion"/>
  </si>
  <si>
    <t>종    목</t>
    <phoneticPr fontId="2" type="noConversion"/>
  </si>
  <si>
    <t>업    태</t>
    <phoneticPr fontId="2" type="noConversion"/>
  </si>
  <si>
    <t>규격</t>
    <phoneticPr fontId="2" type="noConversion"/>
  </si>
  <si>
    <t>단 가</t>
    <phoneticPr fontId="21" type="noConversion"/>
  </si>
  <si>
    <t>규 격</t>
    <phoneticPr fontId="21" type="noConversion"/>
  </si>
  <si>
    <t>수 량</t>
    <phoneticPr fontId="21" type="noConversion"/>
  </si>
  <si>
    <t>공 급 가 액</t>
    <phoneticPr fontId="21" type="noConversion"/>
  </si>
  <si>
    <t>세    액</t>
    <phoneticPr fontId="21" type="noConversion"/>
  </si>
  <si>
    <t>비 고</t>
    <phoneticPr fontId="21" type="noConversion"/>
  </si>
  <si>
    <t>123-01-12347</t>
    <phoneticPr fontId="2" type="noConversion"/>
  </si>
  <si>
    <t>123-01-12348</t>
  </si>
  <si>
    <r>
      <rPr>
        <sz val="20"/>
        <color indexed="17"/>
        <rFont val="HY견고딕"/>
        <family val="1"/>
        <charset val="129"/>
      </rPr>
      <t>거 래 명 세 표</t>
    </r>
    <r>
      <rPr>
        <sz val="10"/>
        <color indexed="17"/>
        <rFont val="HY견고딕"/>
        <family val="1"/>
        <charset val="129"/>
      </rPr>
      <t>(공급자용)</t>
    </r>
    <phoneticPr fontId="2" type="noConversion"/>
  </si>
  <si>
    <r>
      <rPr>
        <sz val="20"/>
        <color indexed="17"/>
        <rFont val="HY견고딕"/>
        <family val="1"/>
        <charset val="129"/>
      </rPr>
      <t>거 래 명 세 표</t>
    </r>
    <r>
      <rPr>
        <sz val="10"/>
        <color indexed="17"/>
        <rFont val="HY견고딕"/>
        <family val="1"/>
        <charset val="129"/>
      </rPr>
      <t>(공급 받는자용)</t>
    </r>
    <phoneticPr fontId="2" type="noConversion"/>
  </si>
  <si>
    <t>견  적  서</t>
    <phoneticPr fontId="2" type="noConversion"/>
  </si>
  <si>
    <t>공
급
자</t>
    <phoneticPr fontId="2" type="noConversion"/>
  </si>
  <si>
    <t>사업장 주소</t>
    <phoneticPr fontId="2" type="noConversion"/>
  </si>
  <si>
    <t>등록번호</t>
    <phoneticPr fontId="2" type="noConversion"/>
  </si>
  <si>
    <t>02-</t>
    <phoneticPr fontId="2" type="noConversion"/>
  </si>
  <si>
    <t>서울특별시 강남구 역삼동</t>
    <phoneticPr fontId="2" type="noConversion"/>
  </si>
  <si>
    <t>총합계</t>
    <phoneticPr fontId="2" type="noConversion"/>
  </si>
  <si>
    <t>작성일</t>
    <phoneticPr fontId="2" type="noConversion"/>
  </si>
  <si>
    <t>거래처별 일일매출현황</t>
    <phoneticPr fontId="2" type="noConversion"/>
  </si>
  <si>
    <t>거래처별 일일매입현황</t>
    <phoneticPr fontId="2" type="noConversion"/>
  </si>
  <si>
    <t>거래처별 일일손익현황</t>
    <phoneticPr fontId="2" type="noConversion"/>
  </si>
  <si>
    <t>거래처별 월별매출현황</t>
    <phoneticPr fontId="2" type="noConversion"/>
  </si>
  <si>
    <t>거래처별 월별매입현황</t>
    <phoneticPr fontId="2" type="noConversion"/>
  </si>
  <si>
    <t>거래처별 월별손익현황</t>
    <phoneticPr fontId="2" type="noConversion"/>
  </si>
  <si>
    <r>
      <t>박</t>
    </r>
    <r>
      <rPr>
        <sz val="10"/>
        <rFont val="맑은 고딕"/>
        <family val="3"/>
        <charset val="129"/>
      </rPr>
      <t>○○</t>
    </r>
    <phoneticPr fontId="2" type="noConversion"/>
  </si>
  <si>
    <t>단  가</t>
    <phoneticPr fontId="2" type="noConversion"/>
  </si>
  <si>
    <t>검색기간</t>
    <phoneticPr fontId="2" type="noConversion"/>
  </si>
  <si>
    <t>▼ 입력해 주세요.</t>
    <phoneticPr fontId="2" type="noConversion"/>
  </si>
  <si>
    <t>■ 검색</t>
    <phoneticPr fontId="2" type="noConversion"/>
  </si>
  <si>
    <t>▼ 기타정보를 입력해 주세요.</t>
    <phoneticPr fontId="2" type="noConversion"/>
  </si>
  <si>
    <r>
      <t>▼ 거래내역을 선택해주세요.</t>
    </r>
    <r>
      <rPr>
        <b/>
        <sz val="10"/>
        <rFont val="맑은 고딕"/>
        <family val="3"/>
        <charset val="129"/>
      </rPr>
      <t>(매입일 경우 공급자, 매출일 경우 공급받는자를 기준으로 조회됩니다.)</t>
    </r>
    <phoneticPr fontId="2" type="noConversion"/>
  </si>
  <si>
    <t>영수</t>
  </si>
  <si>
    <t>영수/청구</t>
    <phoneticPr fontId="2" type="noConversion"/>
  </si>
  <si>
    <t>■ 매입 품목리스트</t>
    <phoneticPr fontId="2" type="noConversion"/>
  </si>
  <si>
    <t>■ 매출 품목리스트</t>
    <phoneticPr fontId="2" type="noConversion"/>
  </si>
  <si>
    <t>매입 품목명</t>
    <phoneticPr fontId="2" type="noConversion"/>
  </si>
  <si>
    <t>매출 품목명</t>
    <phoneticPr fontId="2" type="noConversion"/>
  </si>
  <si>
    <t>규 격</t>
    <phoneticPr fontId="2" type="noConversion"/>
  </si>
  <si>
    <t>단 가</t>
    <phoneticPr fontId="2" type="noConversion"/>
  </si>
  <si>
    <t>거래처명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</si>
</sst>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176" formatCode="_(* #,##0_);_(* \(#,##0\);_(* &quot;-&quot;_);_(@_)"/>
    <numFmt numFmtId="177" formatCode="#,##0_);[Red]\(#,##0\)"/>
    <numFmt numFmtId="178" formatCode="#,##0_ "/>
    <numFmt numFmtId="179" formatCode="yyyy&quot;년&quot;\ m&quot;월&quot;\ d&quot;일&quot;"/>
    <numFmt numFmtId="180" formatCode="0_ "/>
    <numFmt numFmtId="181" formatCode="&quot;₩&quot;#,##0"/>
    <numFmt numFmtId="182" formatCode="mm&quot;월&quot;\ dd&quot;일&quot;"/>
    <numFmt numFmtId="183" formatCode="#,###\ "/>
    <numFmt numFmtId="184" formatCode="General\ &quot;월&quot;"/>
    <numFmt numFmtId="185" formatCode="General\ &quot;년&quot;"/>
    <numFmt numFmtId="186" formatCode="#,##0\ "/>
    <numFmt numFmtId="187" formatCode="yyyy&quot;년&quot;\ m&quot;월&quot;\ d&quot;일&quot;;@"/>
    <numFmt numFmtId="188" formatCode="[DBNum4][$-412]General"/>
    <numFmt numFmtId="189" formatCode="#,###"/>
    <numFmt numFmtId="190" formatCode="0;[Red]0"/>
    <numFmt numFmtId="191" formatCode="yyyy\.mm\.dd"/>
    <numFmt numFmtId="192" formatCode="_-* #,##0_-;\-* #,##0_-;_-* &quot;&quot;_-;_-@_-"/>
    <numFmt numFmtId="193" formatCode="General&quot;월&quot;"/>
    <numFmt numFmtId="194" formatCode="General&quot;년&quot;"/>
    <numFmt numFmtId="195" formatCode="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2"/>
      <name val="굴림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7"/>
      <name val="돋움"/>
      <family val="3"/>
      <charset val="129"/>
    </font>
    <font>
      <sz val="11"/>
      <color indexed="17"/>
      <name val="돋움"/>
      <family val="3"/>
      <charset val="129"/>
    </font>
    <font>
      <sz val="9"/>
      <color indexed="17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b/>
      <sz val="12"/>
      <color indexed="17"/>
      <name val="돋움"/>
      <family val="3"/>
      <charset val="129"/>
    </font>
    <font>
      <sz val="9"/>
      <name val="돋움"/>
      <family val="3"/>
      <charset val="129"/>
    </font>
    <font>
      <sz val="9"/>
      <color indexed="57"/>
      <name val="돋움"/>
      <family val="3"/>
      <charset val="129"/>
    </font>
    <font>
      <sz val="8"/>
      <color indexed="17"/>
      <name val="돋움"/>
      <family val="3"/>
      <charset val="129"/>
    </font>
    <font>
      <sz val="22"/>
      <color indexed="17"/>
      <name val="HY견고딕"/>
      <family val="1"/>
      <charset val="129"/>
    </font>
    <font>
      <sz val="10"/>
      <color indexed="17"/>
      <name val="HY견고딕"/>
      <family val="1"/>
      <charset val="129"/>
    </font>
    <font>
      <sz val="8"/>
      <color indexed="12"/>
      <name val="돋움"/>
      <family val="3"/>
      <charset val="129"/>
    </font>
    <font>
      <sz val="11"/>
      <name val="궁서체"/>
      <family val="1"/>
      <charset val="129"/>
    </font>
    <font>
      <sz val="10"/>
      <color indexed="12"/>
      <name val="돋움"/>
      <family val="3"/>
      <charset val="129"/>
    </font>
    <font>
      <sz val="22"/>
      <color indexed="12"/>
      <name val="HY견고딕"/>
      <family val="1"/>
      <charset val="129"/>
    </font>
    <font>
      <b/>
      <sz val="10"/>
      <color indexed="12"/>
      <name val="돋움"/>
      <family val="3"/>
      <charset val="129"/>
    </font>
    <font>
      <sz val="9"/>
      <color indexed="12"/>
      <name val="돋움"/>
      <family val="3"/>
      <charset val="129"/>
    </font>
    <font>
      <sz val="11"/>
      <color indexed="12"/>
      <name val="돋움"/>
      <family val="3"/>
      <charset val="129"/>
    </font>
    <font>
      <sz val="8"/>
      <color indexed="48"/>
      <name val="돋움"/>
      <family val="3"/>
      <charset val="129"/>
    </font>
    <font>
      <sz val="8"/>
      <color indexed="10"/>
      <name val="돋움"/>
      <family val="3"/>
      <charset val="129"/>
    </font>
    <font>
      <sz val="10"/>
      <color indexed="10"/>
      <name val="돋움"/>
      <family val="3"/>
      <charset val="129"/>
    </font>
    <font>
      <sz val="22"/>
      <color indexed="10"/>
      <name val="HY견고딕"/>
      <family val="1"/>
      <charset val="129"/>
    </font>
    <font>
      <b/>
      <sz val="10"/>
      <color indexed="10"/>
      <name val="돋움"/>
      <family val="3"/>
      <charset val="129"/>
    </font>
    <font>
      <sz val="9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9"/>
      <color indexed="81"/>
      <name val="굴림"/>
      <family val="3"/>
      <charset val="129"/>
    </font>
    <font>
      <sz val="10"/>
      <name val="맑은 고딕"/>
      <family val="3"/>
      <charset val="129"/>
    </font>
    <font>
      <b/>
      <sz val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theme="4"/>
      <name val="맑은 고딕"/>
      <family val="3"/>
      <charset val="129"/>
    </font>
    <font>
      <b/>
      <sz val="10"/>
      <color rgb="FF2C4160"/>
      <name val="맑은 고딕"/>
      <family val="3"/>
      <charset val="129"/>
    </font>
    <font>
      <b/>
      <sz val="10"/>
      <color theme="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2"/>
      <name val="맑은 고딕"/>
      <family val="3"/>
      <charset val="129"/>
    </font>
    <font>
      <sz val="18"/>
      <name val="맑은 고딕"/>
      <family val="3"/>
      <charset val="129"/>
    </font>
    <font>
      <sz val="9"/>
      <color rgb="FF000000"/>
      <name val="Malgun Gothic"/>
      <family val="3"/>
      <charset val="129"/>
    </font>
    <font>
      <b/>
      <sz val="13"/>
      <name val="맑은 고딕"/>
      <family val="3"/>
      <charset val="129"/>
      <scheme val="major"/>
    </font>
    <font>
      <b/>
      <sz val="10"/>
      <color rgb="FF2C416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0"/>
      <color indexed="9"/>
      <name val="맑은 고딕"/>
      <family val="3"/>
      <charset val="129"/>
      <scheme val="major"/>
    </font>
    <font>
      <b/>
      <sz val="11"/>
      <name val="돋움"/>
      <family val="3"/>
      <charset val="129"/>
    </font>
    <font>
      <sz val="20"/>
      <color indexed="17"/>
      <name val="HY견고딕"/>
      <family val="1"/>
      <charset val="129"/>
    </font>
    <font>
      <b/>
      <sz val="12"/>
      <name val="맑은 고딕"/>
      <family val="3"/>
      <charset val="129"/>
    </font>
    <font>
      <b/>
      <sz val="2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0"/>
      <color indexed="17"/>
      <name val="돋움"/>
      <family val="3"/>
      <charset val="129"/>
    </font>
    <font>
      <sz val="10"/>
      <color indexed="57"/>
      <name val="돋움"/>
      <family val="3"/>
      <charset val="129"/>
    </font>
    <font>
      <b/>
      <sz val="13"/>
      <name val="돋움"/>
      <family val="3"/>
      <charset val="129"/>
    </font>
    <font>
      <b/>
      <sz val="16"/>
      <name val="돋움"/>
      <family val="3"/>
      <charset val="129"/>
    </font>
    <font>
      <b/>
      <sz val="11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rgb="FF2C4160"/>
        <bgColor indexed="64"/>
      </patternFill>
    </fill>
    <fill>
      <patternFill patternType="solid">
        <fgColor rgb="FF7BACD7"/>
        <bgColor indexed="64"/>
      </patternFill>
    </fill>
    <fill>
      <patternFill patternType="solid">
        <fgColor rgb="FF6AAED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FEBF5"/>
        <bgColor indexed="64"/>
      </patternFill>
    </fill>
  </fills>
  <borders count="2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hair">
        <color indexed="17"/>
      </right>
      <top style="medium">
        <color indexed="17"/>
      </top>
      <bottom style="medium">
        <color indexed="17"/>
      </bottom>
      <diagonal/>
    </border>
    <border>
      <left style="hair">
        <color indexed="17"/>
      </left>
      <right style="hair">
        <color indexed="17"/>
      </right>
      <top style="medium">
        <color indexed="17"/>
      </top>
      <bottom style="medium">
        <color indexed="17"/>
      </bottom>
      <diagonal/>
    </border>
    <border>
      <left style="medium">
        <color indexed="17"/>
      </left>
      <right style="hair">
        <color indexed="17"/>
      </right>
      <top style="medium">
        <color indexed="17"/>
      </top>
      <bottom style="hair">
        <color indexed="17"/>
      </bottom>
      <diagonal/>
    </border>
    <border>
      <left style="hair">
        <color indexed="17"/>
      </left>
      <right style="hair">
        <color indexed="17"/>
      </right>
      <top style="medium">
        <color indexed="17"/>
      </top>
      <bottom style="hair">
        <color indexed="17"/>
      </bottom>
      <diagonal/>
    </border>
    <border>
      <left style="medium">
        <color indexed="17"/>
      </left>
      <right style="hair">
        <color indexed="17"/>
      </right>
      <top style="hair">
        <color indexed="17"/>
      </top>
      <bottom style="hair">
        <color indexed="17"/>
      </bottom>
      <diagonal/>
    </border>
    <border>
      <left style="hair">
        <color indexed="17"/>
      </left>
      <right style="hair">
        <color indexed="17"/>
      </right>
      <top style="hair">
        <color indexed="17"/>
      </top>
      <bottom style="hair">
        <color indexed="17"/>
      </bottom>
      <diagonal/>
    </border>
    <border>
      <left style="medium">
        <color indexed="17"/>
      </left>
      <right style="hair">
        <color indexed="17"/>
      </right>
      <top style="hair">
        <color indexed="17"/>
      </top>
      <bottom style="medium">
        <color indexed="17"/>
      </bottom>
      <diagonal/>
    </border>
    <border>
      <left style="hair">
        <color indexed="17"/>
      </left>
      <right style="hair">
        <color indexed="17"/>
      </right>
      <top style="hair">
        <color indexed="17"/>
      </top>
      <bottom style="medium">
        <color indexed="17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17"/>
      </left>
      <right style="hair">
        <color indexed="17"/>
      </right>
      <top style="hair">
        <color indexed="17"/>
      </top>
      <bottom/>
      <diagonal/>
    </border>
    <border>
      <left style="hair">
        <color indexed="17"/>
      </left>
      <right style="hair">
        <color indexed="17"/>
      </right>
      <top style="hair">
        <color indexed="17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17"/>
      </left>
      <right style="medium">
        <color indexed="17"/>
      </right>
      <top style="hair">
        <color indexed="17"/>
      </top>
      <bottom style="hair">
        <color indexed="17"/>
      </bottom>
      <diagonal/>
    </border>
    <border>
      <left style="hair">
        <color indexed="17"/>
      </left>
      <right style="medium">
        <color indexed="17"/>
      </right>
      <top style="medium">
        <color indexed="17"/>
      </top>
      <bottom style="hair">
        <color indexed="17"/>
      </bottom>
      <diagonal/>
    </border>
    <border>
      <left style="hair">
        <color indexed="17"/>
      </left>
      <right style="hair">
        <color indexed="17"/>
      </right>
      <top style="medium">
        <color indexed="17"/>
      </top>
      <bottom/>
      <diagonal/>
    </border>
    <border>
      <left style="hair">
        <color indexed="17"/>
      </left>
      <right style="hair">
        <color indexed="17"/>
      </right>
      <top/>
      <bottom style="hair">
        <color indexed="17"/>
      </bottom>
      <diagonal/>
    </border>
    <border>
      <left style="hair">
        <color indexed="17"/>
      </left>
      <right style="medium">
        <color indexed="17"/>
      </right>
      <top style="medium">
        <color indexed="17"/>
      </top>
      <bottom style="medium">
        <color indexed="17"/>
      </bottom>
      <diagonal/>
    </border>
    <border>
      <left style="hair">
        <color indexed="17"/>
      </left>
      <right style="hair">
        <color indexed="17"/>
      </right>
      <top/>
      <bottom style="medium">
        <color indexed="17"/>
      </bottom>
      <diagonal/>
    </border>
    <border>
      <left style="hair">
        <color indexed="17"/>
      </left>
      <right/>
      <top style="medium">
        <color indexed="17"/>
      </top>
      <bottom/>
      <diagonal/>
    </border>
    <border>
      <left/>
      <right style="hair">
        <color indexed="17"/>
      </right>
      <top style="medium">
        <color indexed="17"/>
      </top>
      <bottom/>
      <diagonal/>
    </border>
    <border>
      <left style="hair">
        <color indexed="17"/>
      </left>
      <right/>
      <top/>
      <bottom style="medium">
        <color indexed="17"/>
      </bottom>
      <diagonal/>
    </border>
    <border>
      <left/>
      <right style="hair">
        <color indexed="17"/>
      </right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/>
      <top style="hair">
        <color indexed="17"/>
      </top>
      <bottom style="medium">
        <color indexed="17"/>
      </bottom>
      <diagonal/>
    </border>
    <border>
      <left/>
      <right/>
      <top style="hair">
        <color indexed="17"/>
      </top>
      <bottom style="medium">
        <color indexed="17"/>
      </bottom>
      <diagonal/>
    </border>
    <border>
      <left/>
      <right style="hair">
        <color indexed="17"/>
      </right>
      <top style="hair">
        <color indexed="17"/>
      </top>
      <bottom style="medium">
        <color indexed="17"/>
      </bottom>
      <diagonal/>
    </border>
    <border>
      <left style="medium">
        <color indexed="17"/>
      </left>
      <right/>
      <top style="medium">
        <color indexed="17"/>
      </top>
      <bottom style="hair">
        <color indexed="17"/>
      </bottom>
      <diagonal/>
    </border>
    <border>
      <left/>
      <right/>
      <top style="medium">
        <color indexed="17"/>
      </top>
      <bottom style="hair">
        <color indexed="17"/>
      </bottom>
      <diagonal/>
    </border>
    <border>
      <left/>
      <right style="hair">
        <color indexed="17"/>
      </right>
      <top style="medium">
        <color indexed="17"/>
      </top>
      <bottom style="hair">
        <color indexed="17"/>
      </bottom>
      <diagonal/>
    </border>
    <border>
      <left style="hair">
        <color indexed="17"/>
      </left>
      <right/>
      <top style="hair">
        <color indexed="17"/>
      </top>
      <bottom/>
      <diagonal/>
    </border>
    <border>
      <left/>
      <right/>
      <top style="hair">
        <color indexed="17"/>
      </top>
      <bottom/>
      <diagonal/>
    </border>
    <border>
      <left/>
      <right style="hair">
        <color indexed="17"/>
      </right>
      <top style="hair">
        <color indexed="17"/>
      </top>
      <bottom/>
      <diagonal/>
    </border>
    <border>
      <left style="hair">
        <color indexed="17"/>
      </left>
      <right/>
      <top/>
      <bottom style="hair">
        <color indexed="17"/>
      </bottom>
      <diagonal/>
    </border>
    <border>
      <left/>
      <right/>
      <top/>
      <bottom style="hair">
        <color indexed="17"/>
      </bottom>
      <diagonal/>
    </border>
    <border>
      <left/>
      <right style="hair">
        <color indexed="17"/>
      </right>
      <top/>
      <bottom style="hair">
        <color indexed="17"/>
      </bottom>
      <diagonal/>
    </border>
    <border>
      <left/>
      <right style="medium">
        <color indexed="17"/>
      </right>
      <top style="hair">
        <color indexed="17"/>
      </top>
      <bottom/>
      <diagonal/>
    </border>
    <border>
      <left/>
      <right style="medium">
        <color indexed="17"/>
      </right>
      <top/>
      <bottom style="hair">
        <color indexed="17"/>
      </bottom>
      <diagonal/>
    </border>
    <border>
      <left style="hair">
        <color indexed="17"/>
      </left>
      <right/>
      <top/>
      <bottom/>
      <diagonal/>
    </border>
    <border>
      <left/>
      <right style="hair">
        <color indexed="17"/>
      </right>
      <top/>
      <bottom/>
      <diagonal/>
    </border>
    <border>
      <left style="hair">
        <color indexed="17"/>
      </left>
      <right style="medium">
        <color indexed="17"/>
      </right>
      <top style="medium">
        <color indexed="17"/>
      </top>
      <bottom/>
      <diagonal/>
    </border>
    <border>
      <left style="hair">
        <color indexed="17"/>
      </left>
      <right style="medium">
        <color indexed="17"/>
      </right>
      <top/>
      <bottom style="hair">
        <color indexed="17"/>
      </bottom>
      <diagonal/>
    </border>
    <border>
      <left style="hair">
        <color indexed="17"/>
      </left>
      <right style="medium">
        <color indexed="17"/>
      </right>
      <top style="hair">
        <color indexed="17"/>
      </top>
      <bottom/>
      <diagonal/>
    </border>
    <border>
      <left style="hair">
        <color indexed="17"/>
      </left>
      <right style="hair">
        <color indexed="17"/>
      </right>
      <top/>
      <bottom/>
      <diagonal/>
    </border>
    <border>
      <left style="hair">
        <color indexed="17"/>
      </left>
      <right/>
      <top style="medium">
        <color indexed="17"/>
      </top>
      <bottom style="hair">
        <color indexed="17"/>
      </bottom>
      <diagonal/>
    </border>
    <border>
      <left/>
      <right style="medium">
        <color indexed="17"/>
      </right>
      <top style="medium">
        <color indexed="17"/>
      </top>
      <bottom style="hair">
        <color indexed="17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 style="thin">
        <color indexed="12"/>
      </left>
      <right/>
      <top style="medium">
        <color indexed="12"/>
      </top>
      <bottom style="thin">
        <color indexed="12"/>
      </bottom>
      <diagonal/>
    </border>
    <border>
      <left/>
      <right/>
      <top style="medium">
        <color indexed="12"/>
      </top>
      <bottom style="thin">
        <color indexed="12"/>
      </bottom>
      <diagonal/>
    </border>
    <border>
      <left/>
      <right style="thin">
        <color indexed="12"/>
      </right>
      <top style="medium">
        <color indexed="12"/>
      </top>
      <bottom style="thin">
        <color indexed="12"/>
      </bottom>
      <diagonal/>
    </border>
    <border>
      <left/>
      <right style="medium">
        <color indexed="12"/>
      </right>
      <top style="medium">
        <color indexed="12"/>
      </top>
      <bottom style="thin">
        <color indexed="12"/>
      </bottom>
      <diagonal/>
    </border>
    <border>
      <left style="medium">
        <color indexed="12"/>
      </left>
      <right/>
      <top/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 style="medium">
        <color indexed="12"/>
      </bottom>
      <diagonal/>
    </border>
    <border>
      <left/>
      <right/>
      <top style="thin">
        <color indexed="12"/>
      </top>
      <bottom style="medium">
        <color indexed="12"/>
      </bottom>
      <diagonal/>
    </border>
    <border>
      <left/>
      <right style="thin">
        <color indexed="12"/>
      </right>
      <top style="thin">
        <color indexed="12"/>
      </top>
      <bottom style="medium">
        <color indexed="12"/>
      </bottom>
      <diagonal/>
    </border>
    <border>
      <left/>
      <right style="medium">
        <color indexed="12"/>
      </right>
      <top style="thin">
        <color indexed="12"/>
      </top>
      <bottom style="medium">
        <color indexed="12"/>
      </bottom>
      <diagonal/>
    </border>
    <border>
      <left style="medium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 style="medium">
        <color indexed="12"/>
      </left>
      <right style="thin">
        <color indexed="12"/>
      </right>
      <top style="medium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medium">
        <color indexed="12"/>
      </top>
      <bottom style="thin">
        <color indexed="12"/>
      </bottom>
      <diagonal/>
    </border>
    <border>
      <left style="thin">
        <color indexed="12"/>
      </left>
      <right style="medium">
        <color indexed="12"/>
      </right>
      <top style="medium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medium">
        <color indexed="12"/>
      </right>
      <top style="medium">
        <color indexed="12"/>
      </top>
      <bottom/>
      <diagonal/>
    </border>
    <border>
      <left style="thin">
        <color indexed="12"/>
      </left>
      <right style="medium">
        <color indexed="12"/>
      </right>
      <top style="thin">
        <color indexed="12"/>
      </top>
      <bottom style="thin">
        <color indexed="12"/>
      </bottom>
      <diagonal/>
    </border>
    <border>
      <left style="medium">
        <color indexed="12"/>
      </left>
      <right style="thin">
        <color indexed="12"/>
      </right>
      <top style="thin">
        <color indexed="12"/>
      </top>
      <bottom style="medium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medium">
        <color indexed="12"/>
      </bottom>
      <diagonal/>
    </border>
    <border>
      <left style="thin">
        <color indexed="12"/>
      </left>
      <right style="medium">
        <color indexed="12"/>
      </right>
      <top/>
      <bottom style="medium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/>
      <top style="thin">
        <color indexed="12"/>
      </top>
      <bottom/>
      <diagonal/>
    </border>
    <border>
      <left style="medium">
        <color indexed="12"/>
      </left>
      <right/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/>
      <right style="thin">
        <color indexed="12"/>
      </right>
      <top style="thin">
        <color indexed="12"/>
      </top>
      <bottom/>
      <diagonal/>
    </border>
    <border>
      <left/>
      <right style="medium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/>
      <top style="medium">
        <color indexed="12"/>
      </top>
      <bottom/>
      <diagonal/>
    </border>
    <border>
      <left/>
      <right style="thin">
        <color indexed="12"/>
      </right>
      <top style="medium">
        <color indexed="12"/>
      </top>
      <bottom/>
      <diagonal/>
    </border>
    <border>
      <left style="thin">
        <color indexed="12"/>
      </left>
      <right style="thin">
        <color indexed="12"/>
      </right>
      <top/>
      <bottom style="thin">
        <color indexed="12"/>
      </bottom>
      <diagonal/>
    </border>
    <border>
      <left/>
      <right style="medium">
        <color indexed="12"/>
      </right>
      <top/>
      <bottom style="thin">
        <color indexed="12"/>
      </bottom>
      <diagonal/>
    </border>
    <border>
      <left style="thin">
        <color indexed="12"/>
      </left>
      <right/>
      <top/>
      <bottom style="thin">
        <color indexed="12"/>
      </bottom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thin">
        <color indexed="12"/>
      </right>
      <top/>
      <bottom style="medium">
        <color indexed="12"/>
      </bottom>
      <diagonal/>
    </border>
    <border>
      <left/>
      <right style="thin">
        <color indexed="12"/>
      </right>
      <top/>
      <bottom style="thin">
        <color indexed="12"/>
      </bottom>
      <diagonal/>
    </border>
    <border>
      <left/>
      <right style="medium">
        <color indexed="12"/>
      </right>
      <top style="thin">
        <color indexed="12"/>
      </top>
      <bottom/>
      <diagonal/>
    </border>
    <border>
      <left style="medium">
        <color indexed="12"/>
      </left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2"/>
      </left>
      <right/>
      <top style="thin">
        <color indexed="12"/>
      </top>
      <bottom style="medium">
        <color indexed="12"/>
      </bottom>
      <diagonal/>
    </border>
    <border>
      <left style="thin">
        <color indexed="12"/>
      </left>
      <right style="medium">
        <color indexed="12"/>
      </right>
      <top style="thin">
        <color indexed="12"/>
      </top>
      <bottom style="medium">
        <color indexed="12"/>
      </bottom>
      <diagonal/>
    </border>
    <border>
      <left style="medium">
        <color indexed="12"/>
      </left>
      <right style="thin">
        <color indexed="12"/>
      </right>
      <top/>
      <bottom style="thin">
        <color indexed="12"/>
      </bottom>
      <diagonal/>
    </border>
    <border>
      <left style="thin">
        <color indexed="12"/>
      </left>
      <right style="medium">
        <color indexed="12"/>
      </right>
      <top/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/>
      <top style="dotted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 style="thin">
        <color indexed="10"/>
      </left>
      <right/>
      <top style="medium">
        <color indexed="10"/>
      </top>
      <bottom style="thin">
        <color indexed="10"/>
      </bottom>
      <diagonal/>
    </border>
    <border>
      <left/>
      <right/>
      <top style="medium">
        <color indexed="10"/>
      </top>
      <bottom style="thin">
        <color indexed="10"/>
      </bottom>
      <diagonal/>
    </border>
    <border>
      <left/>
      <right style="thin">
        <color indexed="10"/>
      </right>
      <top style="medium">
        <color indexed="10"/>
      </top>
      <bottom style="thin">
        <color indexed="10"/>
      </bottom>
      <diagonal/>
    </border>
    <border>
      <left/>
      <right style="medium">
        <color indexed="10"/>
      </right>
      <top style="medium">
        <color indexed="10"/>
      </top>
      <bottom style="thin">
        <color indexed="10"/>
      </bottom>
      <diagonal/>
    </border>
    <border>
      <left style="medium">
        <color indexed="10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medium">
        <color indexed="10"/>
      </bottom>
      <diagonal/>
    </border>
    <border>
      <left/>
      <right/>
      <top style="thin">
        <color indexed="10"/>
      </top>
      <bottom style="medium">
        <color indexed="10"/>
      </bottom>
      <diagonal/>
    </border>
    <border>
      <left/>
      <right style="thin">
        <color indexed="10"/>
      </right>
      <top style="thin">
        <color indexed="10"/>
      </top>
      <bottom style="medium">
        <color indexed="10"/>
      </bottom>
      <diagonal/>
    </border>
    <border>
      <left/>
      <right style="medium">
        <color indexed="10"/>
      </right>
      <top style="thin">
        <color indexed="10"/>
      </top>
      <bottom style="medium">
        <color indexed="10"/>
      </bottom>
      <diagonal/>
    </border>
    <border>
      <left style="medium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medium">
        <color indexed="10"/>
      </right>
      <top style="thin">
        <color indexed="10"/>
      </top>
      <bottom/>
      <diagonal/>
    </border>
    <border>
      <left style="medium">
        <color indexed="10"/>
      </left>
      <right style="thin">
        <color indexed="10"/>
      </right>
      <top style="medium">
        <color indexed="10"/>
      </top>
      <bottom/>
      <diagonal/>
    </border>
    <border>
      <left style="thin">
        <color indexed="10"/>
      </left>
      <right style="thin">
        <color indexed="10"/>
      </right>
      <top style="medium">
        <color indexed="10"/>
      </top>
      <bottom/>
      <diagonal/>
    </border>
    <border>
      <left style="thin">
        <color indexed="10"/>
      </left>
      <right style="medium">
        <color indexed="10"/>
      </right>
      <top style="medium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medium">
        <color indexed="10"/>
      </left>
      <right style="thin">
        <color indexed="10"/>
      </right>
      <top/>
      <bottom/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 style="medium">
        <color indexed="10"/>
      </right>
      <top/>
      <bottom style="thin">
        <color indexed="10"/>
      </bottom>
      <diagonal/>
    </border>
    <border>
      <left style="medium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 style="medium">
        <color indexed="10"/>
      </right>
      <top/>
      <bottom style="thin">
        <color indexed="10"/>
      </bottom>
      <diagonal/>
    </border>
    <border>
      <left/>
      <right style="thin">
        <color indexed="10"/>
      </right>
      <top/>
      <bottom/>
      <diagonal/>
    </border>
    <border>
      <left style="medium">
        <color indexed="10"/>
      </left>
      <right style="thin">
        <color indexed="10"/>
      </right>
      <top/>
      <bottom style="medium">
        <color indexed="10"/>
      </bottom>
      <diagonal/>
    </border>
    <border>
      <left style="thin">
        <color indexed="10"/>
      </left>
      <right style="thin">
        <color indexed="10"/>
      </right>
      <top/>
      <bottom style="medium">
        <color indexed="10"/>
      </bottom>
      <diagonal/>
    </border>
    <border>
      <left style="thin">
        <color indexed="10"/>
      </left>
      <right style="medium">
        <color indexed="10"/>
      </right>
      <top/>
      <bottom style="medium">
        <color indexed="10"/>
      </bottom>
      <diagonal/>
    </border>
    <border>
      <left style="medium">
        <color indexed="10"/>
      </left>
      <right/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 style="medium">
        <color indexed="10"/>
      </top>
      <bottom/>
      <diagonal/>
    </border>
    <border>
      <left/>
      <right style="thin">
        <color indexed="10"/>
      </right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thin">
        <color indexed="10"/>
      </right>
      <top/>
      <bottom style="medium">
        <color indexed="10"/>
      </bottom>
      <diagonal/>
    </border>
    <border>
      <left style="thin">
        <color indexed="10"/>
      </left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medium">
        <color indexed="10"/>
      </left>
      <right/>
      <top style="medium">
        <color indexed="10"/>
      </top>
      <bottom style="thin">
        <color indexed="10"/>
      </bottom>
      <diagonal/>
    </border>
    <border>
      <left style="medium">
        <color indexed="10"/>
      </left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 style="medium">
        <color indexed="10"/>
      </left>
      <right/>
      <top style="thin">
        <color indexed="10"/>
      </top>
      <bottom style="medium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medium">
        <color indexed="10"/>
      </bottom>
      <diagonal/>
    </border>
    <border>
      <left style="medium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medium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/>
      <bottom/>
      <diagonal/>
    </border>
    <border>
      <left/>
      <right style="medium">
        <color indexed="10"/>
      </right>
      <top/>
      <bottom/>
      <diagonal/>
    </border>
    <border>
      <left style="medium">
        <color indexed="10"/>
      </left>
      <right style="thin">
        <color indexed="10"/>
      </right>
      <top style="medium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medium">
        <color indexed="10"/>
      </top>
      <bottom style="thin">
        <color indexed="10"/>
      </bottom>
      <diagonal/>
    </border>
    <border>
      <left style="thin">
        <color indexed="10"/>
      </left>
      <right style="medium">
        <color indexed="10"/>
      </right>
      <top style="medium">
        <color indexed="10"/>
      </top>
      <bottom style="thin">
        <color indexed="10"/>
      </bottom>
      <diagonal/>
    </border>
    <border>
      <left style="thin">
        <color indexed="10"/>
      </left>
      <right style="medium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/>
      <right/>
      <top/>
      <bottom style="medium">
        <color theme="0" tint="-0.499984740745262"/>
      </bottom>
      <diagonal/>
    </border>
    <border>
      <left style="medium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medium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/>
      <right style="thin">
        <color theme="0" tint="-0.24994659260841701"/>
      </right>
      <top style="medium">
        <color rgb="FF7BACD7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rgb="FF7BACD7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rgb="FF7BACD7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rgb="FF7BACD7"/>
      </bottom>
      <diagonal/>
    </border>
    <border>
      <left style="thin">
        <color theme="0" tint="-0.24994659260841701"/>
      </left>
      <right/>
      <top style="medium">
        <color rgb="FF7BACD7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rgb="FF7BACD7"/>
      </bottom>
      <diagonal/>
    </border>
    <border>
      <left style="medium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double">
        <color theme="0" tint="-0.24994659260841701"/>
      </top>
      <bottom style="thin">
        <color rgb="FF7BACD7"/>
      </bottom>
      <diagonal/>
    </border>
    <border>
      <left style="thin">
        <color theme="0" tint="-0.24994659260841701"/>
      </left>
      <right style="thin">
        <color theme="0" tint="-0.24994659260841701"/>
      </right>
      <top style="double">
        <color theme="0" tint="-0.24994659260841701"/>
      </top>
      <bottom style="thin">
        <color rgb="FF7BACD7"/>
      </bottom>
      <diagonal/>
    </border>
    <border>
      <left style="thin">
        <color theme="0" tint="-0.24994659260841701"/>
      </left>
      <right/>
      <top style="double">
        <color theme="0" tint="-0.24994659260841701"/>
      </top>
      <bottom style="thin">
        <color rgb="FF7BACD7"/>
      </bottom>
      <diagonal/>
    </border>
    <border>
      <left style="thin">
        <color theme="0" tint="-0.24994659260841701"/>
      </left>
      <right/>
      <top style="double">
        <color theme="0" tint="-0.24994659260841701"/>
      </top>
      <bottom style="thin">
        <color rgb="FF6AAED3"/>
      </bottom>
      <diagonal/>
    </border>
    <border>
      <left style="hair">
        <color indexed="17"/>
      </left>
      <right/>
      <top style="hair">
        <color indexed="17"/>
      </top>
      <bottom style="hair">
        <color indexed="17"/>
      </bottom>
      <diagonal/>
    </border>
    <border>
      <left/>
      <right/>
      <top style="hair">
        <color indexed="17"/>
      </top>
      <bottom style="hair">
        <color indexed="17"/>
      </bottom>
      <diagonal/>
    </border>
    <border>
      <left/>
      <right style="medium">
        <color indexed="17"/>
      </right>
      <top style="hair">
        <color indexed="17"/>
      </top>
      <bottom style="hair">
        <color indexed="17"/>
      </bottom>
      <diagonal/>
    </border>
    <border>
      <left style="hair">
        <color indexed="17"/>
      </left>
      <right/>
      <top style="hair">
        <color indexed="17"/>
      </top>
      <bottom style="medium">
        <color indexed="17"/>
      </bottom>
      <diagonal/>
    </border>
    <border>
      <left/>
      <right style="medium">
        <color indexed="17"/>
      </right>
      <top style="hair">
        <color indexed="17"/>
      </top>
      <bottom style="medium">
        <color indexed="17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/>
      <top style="medium">
        <color theme="0" tint="-0.24994659260841701"/>
      </top>
      <bottom style="thin">
        <color theme="0" tint="-0.24994659260841701"/>
      </bottom>
      <diagonal/>
    </border>
    <border>
      <left/>
      <right style="hair">
        <color indexed="17"/>
      </right>
      <top style="hair">
        <color indexed="17"/>
      </top>
      <bottom style="hair">
        <color indexed="17"/>
      </bottom>
      <diagonal/>
    </border>
    <border>
      <left/>
      <right style="medium">
        <color indexed="12"/>
      </right>
      <top style="medium">
        <color indexed="12"/>
      </top>
      <bottom/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27">
    <xf numFmtId="0" fontId="0" fillId="0" borderId="0" xfId="0">
      <alignment vertic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14" fontId="3" fillId="0" borderId="3" xfId="0" applyNumberFormat="1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183" fontId="4" fillId="0" borderId="6" xfId="0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 shrinkToFit="1"/>
    </xf>
    <xf numFmtId="183" fontId="4" fillId="0" borderId="1" xfId="0" applyNumberFormat="1" applyFont="1" applyBorder="1" applyAlignment="1">
      <alignment horizontal="right" vertical="center" shrinkToFit="1"/>
    </xf>
    <xf numFmtId="183" fontId="6" fillId="0" borderId="6" xfId="0" applyNumberFormat="1" applyFont="1" applyBorder="1" applyAlignment="1">
      <alignment horizontal="right" vertical="center" shrinkToFit="1"/>
    </xf>
    <xf numFmtId="0" fontId="6" fillId="0" borderId="1" xfId="0" applyFont="1" applyBorder="1" applyAlignment="1">
      <alignment horizontal="center" vertical="center" shrinkToFit="1"/>
    </xf>
    <xf numFmtId="183" fontId="6" fillId="0" borderId="1" xfId="0" applyNumberFormat="1" applyFont="1" applyBorder="1" applyAlignment="1">
      <alignment horizontal="right" vertical="center" shrinkToFit="1"/>
    </xf>
    <xf numFmtId="0" fontId="9" fillId="0" borderId="0" xfId="0" applyFont="1" applyAlignment="1">
      <alignment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right" vertical="center" wrapText="1"/>
    </xf>
    <xf numFmtId="0" fontId="9" fillId="0" borderId="15" xfId="0" applyFont="1" applyBorder="1" applyAlignment="1">
      <alignment horizontal="right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182" fontId="9" fillId="0" borderId="2" xfId="0" applyNumberFormat="1" applyFont="1" applyBorder="1" applyAlignment="1">
      <alignment vertical="center" wrapText="1"/>
    </xf>
    <xf numFmtId="180" fontId="2" fillId="0" borderId="18" xfId="0" applyNumberFormat="1" applyFont="1" applyBorder="1" applyAlignment="1">
      <alignment horizontal="center" vertical="center" shrinkToFit="1"/>
    </xf>
    <xf numFmtId="180" fontId="2" fillId="0" borderId="19" xfId="0" applyNumberFormat="1" applyFont="1" applyBorder="1" applyAlignment="1">
      <alignment horizontal="center" vertical="center" shrinkToFit="1"/>
    </xf>
    <xf numFmtId="180" fontId="2" fillId="0" borderId="20" xfId="0" applyNumberFormat="1" applyFont="1" applyBorder="1" applyAlignment="1">
      <alignment horizontal="center" vertical="center" shrinkToFit="1"/>
    </xf>
    <xf numFmtId="180" fontId="2" fillId="0" borderId="21" xfId="0" applyNumberFormat="1" applyFont="1" applyBorder="1" applyAlignment="1">
      <alignment horizontal="center" vertical="center" shrinkToFit="1"/>
    </xf>
    <xf numFmtId="180" fontId="2" fillId="0" borderId="22" xfId="0" applyNumberFormat="1" applyFont="1" applyBorder="1" applyAlignment="1">
      <alignment horizontal="center" vertical="center" shrinkToFit="1"/>
    </xf>
    <xf numFmtId="180" fontId="2" fillId="0" borderId="23" xfId="0" applyNumberFormat="1" applyFont="1" applyBorder="1" applyAlignment="1">
      <alignment horizontal="center" vertical="center" shrinkToFit="1"/>
    </xf>
    <xf numFmtId="0" fontId="17" fillId="0" borderId="24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 wrapText="1"/>
    </xf>
    <xf numFmtId="0" fontId="11" fillId="0" borderId="24" xfId="0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 shrinkToFit="1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22" fillId="0" borderId="125" xfId="0" applyFont="1" applyBorder="1" applyAlignment="1">
      <alignment horizontal="left" vertical="center"/>
    </xf>
    <xf numFmtId="0" fontId="22" fillId="0" borderId="112" xfId="0" applyFont="1" applyBorder="1" applyAlignment="1">
      <alignment horizontal="left" vertical="center"/>
    </xf>
    <xf numFmtId="0" fontId="2" fillId="0" borderId="92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2" fillId="0" borderId="85" xfId="0" applyFont="1" applyBorder="1" applyAlignment="1">
      <alignment horizontal="right" vertical="center"/>
    </xf>
    <xf numFmtId="0" fontId="22" fillId="0" borderId="93" xfId="0" applyFont="1" applyBorder="1" applyAlignment="1">
      <alignment horizontal="left" vertical="center"/>
    </xf>
    <xf numFmtId="0" fontId="2" fillId="0" borderId="102" xfId="0" applyFont="1" applyBorder="1" applyAlignment="1">
      <alignment horizontal="center" vertical="center" shrinkToFit="1"/>
    </xf>
    <xf numFmtId="190" fontId="7" fillId="0" borderId="102" xfId="0" applyNumberFormat="1" applyFont="1" applyBorder="1" applyAlignment="1">
      <alignment horizontal="center" vertical="center" shrinkToFit="1"/>
    </xf>
    <xf numFmtId="0" fontId="2" fillId="0" borderId="92" xfId="0" applyFont="1" applyBorder="1" applyAlignment="1">
      <alignment horizontal="center" vertical="center" shrinkToFit="1"/>
    </xf>
    <xf numFmtId="0" fontId="2" fillId="0" borderId="93" xfId="0" applyFont="1" applyBorder="1" applyAlignment="1">
      <alignment horizontal="center" vertical="center" shrinkToFit="1"/>
    </xf>
    <xf numFmtId="0" fontId="20" fillId="0" borderId="24" xfId="0" applyFont="1" applyBorder="1" applyAlignment="1">
      <alignment horizontal="left" vertical="center"/>
    </xf>
    <xf numFmtId="0" fontId="22" fillId="0" borderId="24" xfId="0" applyFont="1" applyBorder="1" applyAlignment="1">
      <alignment horizontal="left" vertical="center"/>
    </xf>
    <xf numFmtId="0" fontId="20" fillId="0" borderId="24" xfId="0" applyFont="1" applyBorder="1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134" xfId="0" applyFont="1" applyBorder="1" applyAlignment="1">
      <alignment horizontal="right" vertical="center"/>
    </xf>
    <xf numFmtId="0" fontId="29" fillId="0" borderId="173" xfId="0" applyFont="1" applyBorder="1" applyAlignment="1">
      <alignment horizontal="left" vertical="center"/>
    </xf>
    <xf numFmtId="0" fontId="29" fillId="0" borderId="173" xfId="0" applyFont="1" applyBorder="1" applyAlignment="1">
      <alignment horizontal="center" vertical="center"/>
    </xf>
    <xf numFmtId="0" fontId="2" fillId="0" borderId="160" xfId="0" applyFont="1" applyBorder="1" applyAlignment="1">
      <alignment horizontal="center" vertical="center"/>
    </xf>
    <xf numFmtId="190" fontId="7" fillId="0" borderId="160" xfId="0" applyNumberFormat="1" applyFont="1" applyBorder="1" applyAlignment="1">
      <alignment horizontal="center" vertical="center"/>
    </xf>
    <xf numFmtId="0" fontId="29" fillId="0" borderId="182" xfId="0" applyFont="1" applyBorder="1" applyAlignment="1">
      <alignment horizontal="left" vertical="center"/>
    </xf>
    <xf numFmtId="0" fontId="29" fillId="0" borderId="183" xfId="0" applyFont="1" applyBorder="1" applyAlignment="1">
      <alignment horizontal="left" vertical="center"/>
    </xf>
    <xf numFmtId="0" fontId="2" fillId="0" borderId="177" xfId="0" applyFont="1" applyBorder="1" applyAlignment="1">
      <alignment horizontal="center" vertical="center"/>
    </xf>
    <xf numFmtId="0" fontId="2" fillId="0" borderId="173" xfId="0" applyFont="1" applyBorder="1" applyAlignment="1">
      <alignment horizontal="center" vertical="center"/>
    </xf>
    <xf numFmtId="0" fontId="35" fillId="0" borderId="0" xfId="0" applyFont="1">
      <alignment vertical="center"/>
    </xf>
    <xf numFmtId="0" fontId="35" fillId="0" borderId="0" xfId="0" applyFont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14" fontId="35" fillId="0" borderId="3" xfId="0" applyNumberFormat="1" applyFont="1" applyBorder="1" applyAlignment="1">
      <alignment horizontal="center" vertical="center"/>
    </xf>
    <xf numFmtId="0" fontId="39" fillId="0" borderId="0" xfId="0" applyFont="1">
      <alignment vertical="center"/>
    </xf>
    <xf numFmtId="3" fontId="39" fillId="0" borderId="0" xfId="0" applyNumberFormat="1" applyFont="1">
      <alignment vertical="center"/>
    </xf>
    <xf numFmtId="0" fontId="40" fillId="0" borderId="0" xfId="0" applyFont="1">
      <alignment vertical="center"/>
    </xf>
    <xf numFmtId="3" fontId="40" fillId="0" borderId="0" xfId="0" applyNumberFormat="1" applyFont="1">
      <alignment vertical="center"/>
    </xf>
    <xf numFmtId="3" fontId="0" fillId="0" borderId="0" xfId="0" applyNumberFormat="1">
      <alignment vertical="center"/>
    </xf>
    <xf numFmtId="0" fontId="9" fillId="0" borderId="0" xfId="0" applyFont="1" applyAlignment="1">
      <alignment horizontal="left" vertical="center"/>
    </xf>
    <xf numFmtId="14" fontId="3" fillId="0" borderId="0" xfId="0" applyNumberFormat="1" applyFont="1" applyAlignment="1">
      <alignment horizontal="center" vertical="center" shrinkToFit="1"/>
    </xf>
    <xf numFmtId="0" fontId="37" fillId="0" borderId="0" xfId="0" applyFont="1">
      <alignment vertical="center"/>
    </xf>
    <xf numFmtId="0" fontId="37" fillId="0" borderId="0" xfId="0" applyFont="1" applyAlignment="1">
      <alignment vertical="center" shrinkToFit="1"/>
    </xf>
    <xf numFmtId="0" fontId="35" fillId="0" borderId="0" xfId="0" applyFont="1" applyAlignment="1">
      <alignment vertical="center" wrapText="1"/>
    </xf>
    <xf numFmtId="0" fontId="37" fillId="0" borderId="0" xfId="0" applyFont="1" applyAlignment="1">
      <alignment horizontal="center" vertical="center" shrinkToFit="1"/>
    </xf>
    <xf numFmtId="0" fontId="35" fillId="0" borderId="0" xfId="2" applyFont="1">
      <alignment vertical="center"/>
    </xf>
    <xf numFmtId="0" fontId="37" fillId="0" borderId="0" xfId="0" applyFont="1" applyAlignment="1">
      <alignment horizontal="center" vertical="center"/>
    </xf>
    <xf numFmtId="0" fontId="35" fillId="0" borderId="0" xfId="0" applyFont="1" applyAlignment="1">
      <alignment horizontal="left" vertical="center" wrapText="1"/>
    </xf>
    <xf numFmtId="0" fontId="37" fillId="0" borderId="0" xfId="2" applyFont="1">
      <alignment vertical="center"/>
    </xf>
    <xf numFmtId="0" fontId="35" fillId="0" borderId="0" xfId="0" quotePrefix="1" applyFont="1">
      <alignment vertical="center"/>
    </xf>
    <xf numFmtId="0" fontId="35" fillId="0" borderId="0" xfId="0" applyFont="1" applyAlignment="1">
      <alignment horizontal="right" vertical="center"/>
    </xf>
    <xf numFmtId="0" fontId="41" fillId="0" borderId="0" xfId="0" applyFont="1" applyAlignment="1">
      <alignment horizontal="left" vertical="center"/>
    </xf>
    <xf numFmtId="0" fontId="35" fillId="0" borderId="0" xfId="0" applyFont="1" applyAlignment="1">
      <alignment horizontal="center" vertical="center" shrinkToFit="1"/>
    </xf>
    <xf numFmtId="0" fontId="42" fillId="3" borderId="186" xfId="0" applyFont="1" applyFill="1" applyBorder="1" applyAlignment="1">
      <alignment horizontal="center" vertical="center" shrinkToFit="1"/>
    </xf>
    <xf numFmtId="0" fontId="42" fillId="3" borderId="187" xfId="0" applyFont="1" applyFill="1" applyBorder="1" applyAlignment="1">
      <alignment horizontal="center" vertical="center" shrinkToFit="1"/>
    </xf>
    <xf numFmtId="0" fontId="42" fillId="3" borderId="188" xfId="0" applyFont="1" applyFill="1" applyBorder="1" applyAlignment="1">
      <alignment horizontal="center" vertical="center" shrinkToFit="1"/>
    </xf>
    <xf numFmtId="0" fontId="35" fillId="0" borderId="189" xfId="0" applyFont="1" applyBorder="1" applyAlignment="1">
      <alignment horizontal="center" vertical="center" shrinkToFit="1"/>
    </xf>
    <xf numFmtId="0" fontId="35" fillId="0" borderId="190" xfId="0" applyFont="1" applyBorder="1" applyAlignment="1">
      <alignment horizontal="center" vertical="center" shrinkToFit="1"/>
    </xf>
    <xf numFmtId="0" fontId="35" fillId="0" borderId="191" xfId="0" applyFont="1" applyBorder="1" applyAlignment="1">
      <alignment horizontal="center" vertical="center" shrinkToFit="1"/>
    </xf>
    <xf numFmtId="0" fontId="35" fillId="0" borderId="190" xfId="0" applyFont="1" applyBorder="1" applyAlignment="1">
      <alignment horizontal="left" vertical="center" indent="1" shrinkToFit="1"/>
    </xf>
    <xf numFmtId="0" fontId="43" fillId="0" borderId="0" xfId="0" applyFont="1" applyAlignment="1">
      <alignment vertical="center" shrinkToFit="1"/>
    </xf>
    <xf numFmtId="183" fontId="35" fillId="0" borderId="0" xfId="0" applyNumberFormat="1" applyFont="1" applyAlignment="1">
      <alignment horizontal="right" vertical="center" shrinkToFit="1"/>
    </xf>
    <xf numFmtId="183" fontId="35" fillId="0" borderId="190" xfId="0" applyNumberFormat="1" applyFont="1" applyBorder="1" applyAlignment="1">
      <alignment horizontal="right" vertical="center" shrinkToFit="1"/>
    </xf>
    <xf numFmtId="14" fontId="6" fillId="0" borderId="0" xfId="0" applyNumberFormat="1" applyFont="1" applyAlignment="1">
      <alignment horizontal="center" vertical="center" shrinkToFit="1"/>
    </xf>
    <xf numFmtId="0" fontId="43" fillId="0" borderId="0" xfId="0" applyFont="1">
      <alignment vertical="center"/>
    </xf>
    <xf numFmtId="176" fontId="6" fillId="0" borderId="0" xfId="0" applyNumberFormat="1" applyFont="1" applyAlignment="1">
      <alignment horizontal="center" vertical="center" shrinkToFit="1"/>
    </xf>
    <xf numFmtId="14" fontId="35" fillId="0" borderId="189" xfId="0" applyNumberFormat="1" applyFont="1" applyBorder="1" applyAlignment="1">
      <alignment horizontal="center" vertical="center" shrinkToFit="1"/>
    </xf>
    <xf numFmtId="14" fontId="35" fillId="0" borderId="190" xfId="0" applyNumberFormat="1" applyFont="1" applyBorder="1" applyAlignment="1">
      <alignment horizontal="center" vertical="center" shrinkToFit="1"/>
    </xf>
    <xf numFmtId="176" fontId="35" fillId="0" borderId="190" xfId="1" applyFont="1" applyFill="1" applyBorder="1" applyAlignment="1">
      <alignment horizontal="center" vertical="center" shrinkToFit="1"/>
    </xf>
    <xf numFmtId="186" fontId="35" fillId="0" borderId="190" xfId="0" applyNumberFormat="1" applyFont="1" applyBorder="1" applyAlignment="1">
      <alignment horizontal="center" vertical="center" shrinkToFit="1"/>
    </xf>
    <xf numFmtId="183" fontId="35" fillId="0" borderId="191" xfId="0" applyNumberFormat="1" applyFont="1" applyBorder="1" applyAlignment="1">
      <alignment horizontal="center" vertical="center" shrinkToFit="1"/>
    </xf>
    <xf numFmtId="186" fontId="35" fillId="0" borderId="190" xfId="0" applyNumberFormat="1" applyFont="1" applyBorder="1" applyAlignment="1">
      <alignment horizontal="right" vertical="center" shrinkToFit="1"/>
    </xf>
    <xf numFmtId="193" fontId="43" fillId="0" borderId="0" xfId="0" applyNumberFormat="1" applyFont="1" applyAlignment="1">
      <alignment vertical="center" shrinkToFit="1"/>
    </xf>
    <xf numFmtId="185" fontId="35" fillId="0" borderId="193" xfId="0" applyNumberFormat="1" applyFont="1" applyBorder="1" applyAlignment="1" applyProtection="1">
      <alignment horizontal="center" vertical="center" shrinkToFit="1"/>
      <protection locked="0"/>
    </xf>
    <xf numFmtId="0" fontId="35" fillId="0" borderId="0" xfId="0" applyFont="1" applyAlignment="1">
      <alignment vertical="center" shrinkToFit="1"/>
    </xf>
    <xf numFmtId="194" fontId="43" fillId="0" borderId="0" xfId="0" applyNumberFormat="1" applyFont="1" applyAlignment="1">
      <alignment vertical="center" shrinkToFit="1"/>
    </xf>
    <xf numFmtId="185" fontId="35" fillId="0" borderId="197" xfId="0" applyNumberFormat="1" applyFont="1" applyBorder="1" applyAlignment="1" applyProtection="1">
      <alignment horizontal="center" vertical="center" shrinkToFit="1"/>
      <protection locked="0"/>
    </xf>
    <xf numFmtId="184" fontId="35" fillId="0" borderId="198" xfId="0" applyNumberFormat="1" applyFont="1" applyBorder="1" applyAlignment="1" applyProtection="1">
      <alignment horizontal="center" vertical="center" shrinkToFit="1"/>
      <protection locked="0"/>
    </xf>
    <xf numFmtId="0" fontId="35" fillId="0" borderId="0" xfId="0" applyFont="1" applyAlignment="1">
      <alignment horizontal="center" vertical="top" shrinkToFit="1"/>
    </xf>
    <xf numFmtId="14" fontId="35" fillId="0" borderId="196" xfId="0" applyNumberFormat="1" applyFont="1" applyBorder="1" applyAlignment="1" applyProtection="1">
      <alignment horizontal="center" vertical="center" shrinkToFit="1"/>
      <protection locked="0"/>
    </xf>
    <xf numFmtId="14" fontId="35" fillId="0" borderId="206" xfId="0" applyNumberFormat="1" applyFont="1" applyBorder="1" applyAlignment="1" applyProtection="1">
      <alignment horizontal="center" vertical="center" shrinkToFit="1"/>
      <protection locked="0"/>
    </xf>
    <xf numFmtId="0" fontId="35" fillId="0" borderId="198" xfId="0" applyFont="1" applyBorder="1" applyAlignment="1" applyProtection="1">
      <alignment horizontal="center" vertical="center" shrinkToFit="1"/>
      <protection locked="0"/>
    </xf>
    <xf numFmtId="0" fontId="47" fillId="0" borderId="0" xfId="0" applyFont="1" applyAlignment="1">
      <alignment horizontal="center" vertical="center" shrinkToFit="1"/>
    </xf>
    <xf numFmtId="0" fontId="48" fillId="0" borderId="0" xfId="0" applyFont="1" applyAlignment="1">
      <alignment horizontal="left" vertical="center"/>
    </xf>
    <xf numFmtId="0" fontId="49" fillId="6" borderId="199" xfId="0" applyFont="1" applyFill="1" applyBorder="1" applyAlignment="1">
      <alignment horizontal="center" vertical="center"/>
    </xf>
    <xf numFmtId="0" fontId="49" fillId="6" borderId="200" xfId="0" applyFont="1" applyFill="1" applyBorder="1" applyAlignment="1">
      <alignment horizontal="center" vertical="center"/>
    </xf>
    <xf numFmtId="0" fontId="50" fillId="2" borderId="195" xfId="0" applyFont="1" applyFill="1" applyBorder="1" applyAlignment="1">
      <alignment horizontal="center" vertical="center" shrinkToFit="1"/>
    </xf>
    <xf numFmtId="0" fontId="43" fillId="0" borderId="196" xfId="0" applyFont="1" applyBorder="1" applyAlignment="1" applyProtection="1">
      <alignment horizontal="center" vertical="center" shrinkToFit="1"/>
      <protection locked="0"/>
    </xf>
    <xf numFmtId="0" fontId="49" fillId="6" borderId="189" xfId="0" applyFont="1" applyFill="1" applyBorder="1" applyAlignment="1">
      <alignment horizontal="center" vertical="center"/>
    </xf>
    <xf numFmtId="0" fontId="49" fillId="6" borderId="190" xfId="0" applyFont="1" applyFill="1" applyBorder="1" applyAlignment="1">
      <alignment horizontal="center" vertical="center"/>
    </xf>
    <xf numFmtId="0" fontId="43" fillId="0" borderId="206" xfId="0" applyFont="1" applyBorder="1" applyAlignment="1" applyProtection="1">
      <alignment horizontal="center" vertical="center" shrinkToFit="1"/>
      <protection locked="0"/>
    </xf>
    <xf numFmtId="14" fontId="43" fillId="0" borderId="206" xfId="0" applyNumberFormat="1" applyFont="1" applyBorder="1" applyAlignment="1" applyProtection="1">
      <alignment horizontal="center" vertical="center" shrinkToFit="1"/>
      <protection locked="0"/>
    </xf>
    <xf numFmtId="14" fontId="43" fillId="0" borderId="198" xfId="0" applyNumberFormat="1" applyFont="1" applyBorder="1" applyAlignment="1" applyProtection="1">
      <alignment horizontal="center" vertical="center" shrinkToFit="1"/>
      <protection locked="0"/>
    </xf>
    <xf numFmtId="0" fontId="43" fillId="0" borderId="0" xfId="0" applyFont="1" applyAlignment="1">
      <alignment horizontal="center" vertical="center" shrinkToFit="1"/>
    </xf>
    <xf numFmtId="0" fontId="49" fillId="6" borderId="201" xfId="0" applyFont="1" applyFill="1" applyBorder="1" applyAlignment="1">
      <alignment horizontal="center" vertical="center"/>
    </xf>
    <xf numFmtId="0" fontId="49" fillId="6" borderId="202" xfId="0" applyFont="1" applyFill="1" applyBorder="1" applyAlignment="1">
      <alignment horizontal="center" vertical="center"/>
    </xf>
    <xf numFmtId="0" fontId="49" fillId="0" borderId="0" xfId="0" applyFont="1" applyAlignment="1">
      <alignment horizontal="left" vertical="center"/>
    </xf>
    <xf numFmtId="0" fontId="49" fillId="6" borderId="200" xfId="0" applyFont="1" applyFill="1" applyBorder="1" applyAlignment="1">
      <alignment horizontal="center" vertical="center" shrinkToFit="1"/>
    </xf>
    <xf numFmtId="14" fontId="43" fillId="5" borderId="189" xfId="0" applyNumberFormat="1" applyFont="1" applyFill="1" applyBorder="1" applyAlignment="1">
      <alignment horizontal="center" vertical="center" shrinkToFit="1"/>
    </xf>
    <xf numFmtId="177" fontId="43" fillId="5" borderId="190" xfId="0" applyNumberFormat="1" applyFont="1" applyFill="1" applyBorder="1" applyAlignment="1">
      <alignment horizontal="center" vertical="center" shrinkToFit="1"/>
    </xf>
    <xf numFmtId="177" fontId="43" fillId="5" borderId="190" xfId="0" applyNumberFormat="1" applyFont="1" applyFill="1" applyBorder="1" applyAlignment="1">
      <alignment vertical="center" shrinkToFit="1"/>
    </xf>
    <xf numFmtId="177" fontId="43" fillId="5" borderId="191" xfId="0" applyNumberFormat="1" applyFont="1" applyFill="1" applyBorder="1" applyAlignment="1">
      <alignment horizontal="right" vertical="center" shrinkToFit="1"/>
    </xf>
    <xf numFmtId="0" fontId="49" fillId="0" borderId="0" xfId="0" applyFont="1" applyAlignment="1">
      <alignment horizontal="center" vertical="center" shrinkToFit="1"/>
    </xf>
    <xf numFmtId="178" fontId="43" fillId="0" borderId="0" xfId="0" applyNumberFormat="1" applyFont="1" applyAlignment="1">
      <alignment vertical="center" shrinkToFit="1"/>
    </xf>
    <xf numFmtId="0" fontId="43" fillId="0" borderId="0" xfId="0" applyFont="1" applyAlignment="1">
      <alignment vertical="top" shrinkToFit="1"/>
    </xf>
    <xf numFmtId="0" fontId="9" fillId="0" borderId="0" xfId="0" applyFont="1" applyAlignment="1">
      <alignment vertical="center" shrinkToFit="1"/>
    </xf>
    <xf numFmtId="0" fontId="9" fillId="0" borderId="16" xfId="0" applyFont="1" applyBorder="1" applyAlignment="1">
      <alignment horizontal="left" vertical="center" shrinkToFit="1"/>
    </xf>
    <xf numFmtId="0" fontId="9" fillId="0" borderId="17" xfId="0" applyFont="1" applyBorder="1" applyAlignment="1">
      <alignment horizontal="left" vertical="center" shrinkToFit="1"/>
    </xf>
    <xf numFmtId="14" fontId="43" fillId="5" borderId="211" xfId="0" applyNumberFormat="1" applyFont="1" applyFill="1" applyBorder="1" applyAlignment="1">
      <alignment horizontal="center" vertical="center" shrinkToFit="1"/>
    </xf>
    <xf numFmtId="0" fontId="43" fillId="5" borderId="212" xfId="0" applyFont="1" applyFill="1" applyBorder="1" applyAlignment="1">
      <alignment horizontal="left" vertical="center" indent="1" shrinkToFit="1"/>
    </xf>
    <xf numFmtId="177" fontId="43" fillId="5" borderId="212" xfId="0" applyNumberFormat="1" applyFont="1" applyFill="1" applyBorder="1" applyAlignment="1">
      <alignment horizontal="center" vertical="center" shrinkToFit="1"/>
    </xf>
    <xf numFmtId="177" fontId="43" fillId="5" borderId="212" xfId="0" applyNumberFormat="1" applyFont="1" applyFill="1" applyBorder="1" applyAlignment="1">
      <alignment vertical="center" shrinkToFit="1"/>
    </xf>
    <xf numFmtId="177" fontId="43" fillId="5" borderId="213" xfId="0" applyNumberFormat="1" applyFont="1" applyFill="1" applyBorder="1" applyAlignment="1">
      <alignment horizontal="right" vertical="center" shrinkToFit="1"/>
    </xf>
    <xf numFmtId="176" fontId="49" fillId="5" borderId="215" xfId="1" applyFont="1" applyFill="1" applyBorder="1" applyAlignment="1" applyProtection="1">
      <alignment horizontal="center" vertical="center"/>
    </xf>
    <xf numFmtId="176" fontId="49" fillId="5" borderId="216" xfId="1" applyFont="1" applyFill="1" applyBorder="1" applyAlignment="1" applyProtection="1">
      <alignment horizontal="right" vertical="center" shrinkToFit="1"/>
    </xf>
    <xf numFmtId="0" fontId="43" fillId="5" borderId="217" xfId="0" applyFont="1" applyFill="1" applyBorder="1" applyAlignment="1">
      <alignment horizontal="left" vertical="center" shrinkToFit="1"/>
    </xf>
    <xf numFmtId="0" fontId="43" fillId="5" borderId="191" xfId="0" applyFont="1" applyFill="1" applyBorder="1" applyAlignment="1">
      <alignment horizontal="left" vertical="center" indent="1" shrinkToFit="1"/>
    </xf>
    <xf numFmtId="0" fontId="43" fillId="5" borderId="213" xfId="0" applyFont="1" applyFill="1" applyBorder="1" applyAlignment="1">
      <alignment horizontal="left" vertical="center" indent="1" shrinkToFit="1"/>
    </xf>
    <xf numFmtId="0" fontId="17" fillId="0" borderId="43" xfId="0" applyFont="1" applyBorder="1" applyAlignment="1">
      <alignment horizontal="left" vertical="center" wrapText="1"/>
    </xf>
    <xf numFmtId="0" fontId="9" fillId="0" borderId="43" xfId="0" applyFont="1" applyBorder="1" applyAlignment="1">
      <alignment horizontal="left" vertical="center" wrapText="1"/>
    </xf>
    <xf numFmtId="0" fontId="45" fillId="0" borderId="0" xfId="0" applyFont="1" applyAlignment="1">
      <alignment vertical="center" shrinkToFit="1"/>
    </xf>
    <xf numFmtId="0" fontId="35" fillId="0" borderId="27" xfId="0" applyFont="1" applyBorder="1" applyAlignment="1">
      <alignment vertical="center" shrinkToFit="1"/>
    </xf>
    <xf numFmtId="183" fontId="6" fillId="0" borderId="0" xfId="0" applyNumberFormat="1" applyFont="1" applyAlignment="1">
      <alignment vertical="center" shrinkToFit="1"/>
    </xf>
    <xf numFmtId="0" fontId="2" fillId="0" borderId="102" xfId="0" applyFont="1" applyBorder="1" applyAlignment="1">
      <alignment horizontal="center" vertical="center"/>
    </xf>
    <xf numFmtId="0" fontId="7" fillId="0" borderId="102" xfId="0" applyFont="1" applyBorder="1" applyAlignment="1">
      <alignment horizontal="center" vertical="center"/>
    </xf>
    <xf numFmtId="0" fontId="2" fillId="0" borderId="93" xfId="0" applyFont="1" applyBorder="1" applyAlignment="1">
      <alignment horizontal="center" vertical="center"/>
    </xf>
    <xf numFmtId="0" fontId="20" fillId="0" borderId="128" xfId="0" applyFont="1" applyBorder="1" applyAlignment="1">
      <alignment horizontal="left" vertical="center"/>
    </xf>
    <xf numFmtId="0" fontId="22" fillId="0" borderId="128" xfId="0" applyFont="1" applyBorder="1" applyAlignment="1">
      <alignment horizontal="left" vertical="center"/>
    </xf>
    <xf numFmtId="0" fontId="20" fillId="0" borderId="128" xfId="0" applyFont="1" applyBorder="1" applyAlignment="1">
      <alignment horizontal="right" vertical="center"/>
    </xf>
    <xf numFmtId="0" fontId="2" fillId="0" borderId="176" xfId="0" applyFont="1" applyBorder="1" applyAlignment="1">
      <alignment horizontal="center" vertical="center"/>
    </xf>
    <xf numFmtId="190" fontId="7" fillId="0" borderId="176" xfId="0" applyNumberFormat="1" applyFont="1" applyBorder="1" applyAlignment="1">
      <alignment horizontal="center" vertical="center"/>
    </xf>
    <xf numFmtId="0" fontId="29" fillId="0" borderId="152" xfId="0" applyFont="1" applyBorder="1" applyAlignment="1">
      <alignment horizontal="left" vertical="center"/>
    </xf>
    <xf numFmtId="0" fontId="29" fillId="0" borderId="153" xfId="0" applyFont="1" applyBorder="1" applyAlignment="1">
      <alignment horizontal="left" vertical="center"/>
    </xf>
    <xf numFmtId="0" fontId="2" fillId="0" borderId="172" xfId="0" applyFont="1" applyBorder="1" applyAlignment="1">
      <alignment horizontal="center" vertical="center"/>
    </xf>
    <xf numFmtId="0" fontId="2" fillId="0" borderId="0" xfId="0" applyFont="1">
      <alignment vertical="center"/>
    </xf>
    <xf numFmtId="191" fontId="35" fillId="0" borderId="0" xfId="0" applyNumberFormat="1" applyFont="1" applyAlignment="1">
      <alignment horizontal="center" vertical="center" shrinkToFit="1"/>
    </xf>
    <xf numFmtId="0" fontId="35" fillId="0" borderId="0" xfId="0" applyFont="1" applyAlignment="1">
      <alignment horizontal="left" vertical="center" indent="1" shrinkToFit="1"/>
    </xf>
    <xf numFmtId="186" fontId="35" fillId="0" borderId="0" xfId="0" applyNumberFormat="1" applyFont="1" applyAlignment="1">
      <alignment horizontal="right" vertical="center" shrinkToFit="1"/>
    </xf>
    <xf numFmtId="14" fontId="35" fillId="0" borderId="0" xfId="0" applyNumberFormat="1" applyFont="1" applyAlignment="1">
      <alignment horizontal="center" vertical="center" shrinkToFit="1"/>
    </xf>
    <xf numFmtId="191" fontId="35" fillId="0" borderId="0" xfId="0" applyNumberFormat="1" applyFont="1" applyAlignment="1">
      <alignment horizontal="left" vertical="center" indent="1" shrinkToFit="1"/>
    </xf>
    <xf numFmtId="0" fontId="38" fillId="2" borderId="197" xfId="0" applyFont="1" applyFill="1" applyBorder="1" applyAlignment="1">
      <alignment horizontal="center" vertical="center"/>
    </xf>
    <xf numFmtId="0" fontId="17" fillId="0" borderId="14" xfId="0" applyFont="1" applyBorder="1" applyAlignment="1">
      <alignment horizontal="left" vertical="center" shrinkToFit="1"/>
    </xf>
    <xf numFmtId="0" fontId="9" fillId="0" borderId="14" xfId="0" applyFont="1" applyBorder="1" applyAlignment="1">
      <alignment horizontal="left" vertical="center" shrinkToFit="1"/>
    </xf>
    <xf numFmtId="180" fontId="6" fillId="0" borderId="18" xfId="0" applyNumberFormat="1" applyFont="1" applyBorder="1" applyAlignment="1">
      <alignment horizontal="center" vertical="center" shrinkToFit="1"/>
    </xf>
    <xf numFmtId="180" fontId="6" fillId="0" borderId="19" xfId="0" applyNumberFormat="1" applyFont="1" applyBorder="1" applyAlignment="1">
      <alignment horizontal="center" vertical="center" shrinkToFit="1"/>
    </xf>
    <xf numFmtId="180" fontId="6" fillId="0" borderId="20" xfId="0" applyNumberFormat="1" applyFont="1" applyBorder="1" applyAlignment="1">
      <alignment horizontal="center" vertical="center" shrinkToFit="1"/>
    </xf>
    <xf numFmtId="180" fontId="6" fillId="0" borderId="21" xfId="0" applyNumberFormat="1" applyFont="1" applyBorder="1" applyAlignment="1">
      <alignment horizontal="center" vertical="center" shrinkToFit="1"/>
    </xf>
    <xf numFmtId="180" fontId="6" fillId="0" borderId="25" xfId="0" applyNumberFormat="1" applyFont="1" applyBorder="1" applyAlignment="1">
      <alignment horizontal="center" vertical="center" shrinkToFit="1"/>
    </xf>
    <xf numFmtId="180" fontId="6" fillId="0" borderId="26" xfId="0" applyNumberFormat="1" applyFont="1" applyBorder="1" applyAlignment="1">
      <alignment horizontal="center" vertical="center" shrinkToFit="1"/>
    </xf>
    <xf numFmtId="0" fontId="37" fillId="5" borderId="0" xfId="0" applyFont="1" applyFill="1" applyAlignment="1">
      <alignment horizontal="center" vertical="center"/>
    </xf>
    <xf numFmtId="0" fontId="45" fillId="0" borderId="224" xfId="0" applyFont="1" applyBorder="1" applyAlignment="1">
      <alignment vertical="center" shrinkToFit="1"/>
    </xf>
    <xf numFmtId="0" fontId="45" fillId="0" borderId="225" xfId="0" applyFont="1" applyBorder="1" applyAlignment="1">
      <alignment vertical="center" shrinkToFit="1"/>
    </xf>
    <xf numFmtId="0" fontId="35" fillId="0" borderId="225" xfId="0" applyFont="1" applyBorder="1">
      <alignment vertical="center"/>
    </xf>
    <xf numFmtId="0" fontId="45" fillId="0" borderId="226" xfId="0" applyFont="1" applyBorder="1" applyAlignment="1">
      <alignment vertical="center" shrinkToFit="1"/>
    </xf>
    <xf numFmtId="0" fontId="45" fillId="0" borderId="227" xfId="0" applyFont="1" applyBorder="1" applyAlignment="1">
      <alignment vertical="center" shrinkToFit="1"/>
    </xf>
    <xf numFmtId="0" fontId="45" fillId="0" borderId="228" xfId="0" applyFont="1" applyBorder="1" applyAlignment="1">
      <alignment vertical="center" shrinkToFit="1"/>
    </xf>
    <xf numFmtId="0" fontId="35" fillId="0" borderId="227" xfId="0" applyFont="1" applyBorder="1" applyAlignment="1">
      <alignment vertical="center" shrinkToFit="1"/>
    </xf>
    <xf numFmtId="0" fontId="35" fillId="0" borderId="232" xfId="0" applyFont="1" applyBorder="1" applyAlignment="1">
      <alignment vertical="center" shrinkToFit="1"/>
    </xf>
    <xf numFmtId="0" fontId="43" fillId="5" borderId="190" xfId="0" applyFont="1" applyFill="1" applyBorder="1" applyAlignment="1">
      <alignment horizontal="left" vertical="center" indent="1" shrinkToFit="1"/>
    </xf>
    <xf numFmtId="0" fontId="49" fillId="6" borderId="199" xfId="0" applyFont="1" applyFill="1" applyBorder="1" applyAlignment="1">
      <alignment horizontal="center" vertical="center" shrinkToFit="1"/>
    </xf>
    <xf numFmtId="0" fontId="29" fillId="0" borderId="133" xfId="0" applyFont="1" applyBorder="1" applyAlignment="1">
      <alignment horizontal="center" vertical="center"/>
    </xf>
    <xf numFmtId="183" fontId="43" fillId="0" borderId="206" xfId="0" applyNumberFormat="1" applyFont="1" applyBorder="1" applyAlignment="1" applyProtection="1">
      <alignment horizontal="center" vertical="center" shrinkToFit="1"/>
      <protection locked="0"/>
    </xf>
    <xf numFmtId="14" fontId="43" fillId="0" borderId="196" xfId="0" applyNumberFormat="1" applyFont="1" applyBorder="1" applyAlignment="1" applyProtection="1">
      <alignment horizontal="center" vertical="center" shrinkToFit="1"/>
      <protection locked="0"/>
    </xf>
    <xf numFmtId="0" fontId="49" fillId="6" borderId="203" xfId="0" applyFont="1" applyFill="1" applyBorder="1" applyAlignment="1">
      <alignment horizontal="center" vertical="center"/>
    </xf>
    <xf numFmtId="177" fontId="43" fillId="0" borderId="198" xfId="0" applyNumberFormat="1" applyFont="1" applyBorder="1" applyAlignment="1" applyProtection="1">
      <alignment horizontal="center" vertical="center" shrinkToFit="1"/>
      <protection locked="0"/>
    </xf>
    <xf numFmtId="0" fontId="42" fillId="2" borderId="195" xfId="0" applyFont="1" applyFill="1" applyBorder="1" applyAlignment="1">
      <alignment horizontal="center" vertical="center" shrinkToFit="1"/>
    </xf>
    <xf numFmtId="0" fontId="42" fillId="2" borderId="196" xfId="0" applyFont="1" applyFill="1" applyBorder="1" applyAlignment="1">
      <alignment horizontal="center" vertical="center" shrinkToFit="1"/>
    </xf>
    <xf numFmtId="0" fontId="37" fillId="0" borderId="0" xfId="0" applyFont="1" applyAlignment="1">
      <alignment horizontal="left" vertical="center" shrinkToFit="1"/>
    </xf>
    <xf numFmtId="0" fontId="37" fillId="5" borderId="0" xfId="0" applyFont="1" applyFill="1" applyAlignment="1">
      <alignment horizontal="center" vertical="center" shrinkToFit="1"/>
    </xf>
    <xf numFmtId="0" fontId="37" fillId="5" borderId="67" xfId="0" applyFont="1" applyFill="1" applyBorder="1" applyAlignment="1">
      <alignment horizontal="center" vertical="center" shrinkToFit="1"/>
    </xf>
    <xf numFmtId="0" fontId="37" fillId="5" borderId="70" xfId="0" applyFont="1" applyFill="1" applyBorder="1" applyAlignment="1">
      <alignment horizontal="center" vertical="center" shrinkToFit="1"/>
    </xf>
    <xf numFmtId="0" fontId="37" fillId="5" borderId="71" xfId="0" applyFont="1" applyFill="1" applyBorder="1" applyAlignment="1">
      <alignment horizontal="center" vertical="center" shrinkToFit="1"/>
    </xf>
    <xf numFmtId="195" fontId="37" fillId="5" borderId="68" xfId="0" applyNumberFormat="1" applyFont="1" applyFill="1" applyBorder="1" applyAlignment="1">
      <alignment horizontal="center" vertical="center" shrinkToFit="1"/>
    </xf>
    <xf numFmtId="183" fontId="35" fillId="0" borderId="68" xfId="0" applyNumberFormat="1" applyFont="1" applyBorder="1" applyAlignment="1">
      <alignment horizontal="right" vertical="center" shrinkToFit="1"/>
    </xf>
    <xf numFmtId="183" fontId="35" fillId="0" borderId="64" xfId="0" applyNumberFormat="1" applyFont="1" applyBorder="1" applyAlignment="1">
      <alignment horizontal="right" vertical="center" shrinkToFit="1"/>
    </xf>
    <xf numFmtId="183" fontId="35" fillId="0" borderId="61" xfId="0" applyNumberFormat="1" applyFont="1" applyBorder="1" applyAlignment="1">
      <alignment horizontal="right" vertical="center" shrinkToFit="1"/>
    </xf>
    <xf numFmtId="0" fontId="35" fillId="0" borderId="61" xfId="0" applyFont="1" applyBorder="1" applyAlignment="1">
      <alignment horizontal="center" vertical="center" shrinkToFit="1"/>
    </xf>
    <xf numFmtId="195" fontId="37" fillId="5" borderId="69" xfId="0" applyNumberFormat="1" applyFont="1" applyFill="1" applyBorder="1" applyAlignment="1">
      <alignment horizontal="center" vertical="center" shrinkToFit="1"/>
    </xf>
    <xf numFmtId="183" fontId="35" fillId="0" borderId="69" xfId="0" applyNumberFormat="1" applyFont="1" applyBorder="1" applyAlignment="1">
      <alignment horizontal="right" vertical="center" shrinkToFit="1"/>
    </xf>
    <xf numFmtId="183" fontId="35" fillId="0" borderId="65" xfId="0" applyNumberFormat="1" applyFont="1" applyBorder="1" applyAlignment="1">
      <alignment horizontal="right" vertical="center" shrinkToFit="1"/>
    </xf>
    <xf numFmtId="183" fontId="35" fillId="0" borderId="62" xfId="0" applyNumberFormat="1" applyFont="1" applyBorder="1" applyAlignment="1">
      <alignment horizontal="right" vertical="center" shrinkToFit="1"/>
    </xf>
    <xf numFmtId="0" fontId="35" fillId="0" borderId="62" xfId="0" applyFont="1" applyBorder="1" applyAlignment="1">
      <alignment horizontal="center" vertical="center" shrinkToFit="1"/>
    </xf>
    <xf numFmtId="0" fontId="37" fillId="5" borderId="3" xfId="0" applyFont="1" applyFill="1" applyBorder="1" applyAlignment="1">
      <alignment horizontal="center" vertical="center" shrinkToFit="1"/>
    </xf>
    <xf numFmtId="183" fontId="37" fillId="5" borderId="3" xfId="0" applyNumberFormat="1" applyFont="1" applyFill="1" applyBorder="1" applyAlignment="1">
      <alignment horizontal="right" vertical="center" shrinkToFit="1"/>
    </xf>
    <xf numFmtId="183" fontId="37" fillId="5" borderId="66" xfId="0" applyNumberFormat="1" applyFont="1" applyFill="1" applyBorder="1" applyAlignment="1">
      <alignment horizontal="right" vertical="center" shrinkToFit="1"/>
    </xf>
    <xf numFmtId="183" fontId="37" fillId="5" borderId="63" xfId="0" applyNumberFormat="1" applyFont="1" applyFill="1" applyBorder="1" applyAlignment="1">
      <alignment horizontal="right" vertical="center" shrinkToFit="1"/>
    </xf>
    <xf numFmtId="0" fontId="37" fillId="5" borderId="63" xfId="0" applyFont="1" applyFill="1" applyBorder="1" applyAlignment="1">
      <alignment horizontal="center" vertical="center" shrinkToFit="1"/>
    </xf>
    <xf numFmtId="0" fontId="42" fillId="2" borderId="192" xfId="0" applyFont="1" applyFill="1" applyBorder="1" applyAlignment="1">
      <alignment horizontal="center" vertical="center" shrinkToFit="1"/>
    </xf>
    <xf numFmtId="0" fontId="45" fillId="0" borderId="0" xfId="0" applyFont="1" applyAlignment="1">
      <alignment horizontal="center" vertical="center" shrinkToFit="1"/>
    </xf>
    <xf numFmtId="0" fontId="37" fillId="5" borderId="61" xfId="0" applyFont="1" applyFill="1" applyBorder="1" applyAlignment="1">
      <alignment horizontal="center" vertical="center" shrinkToFit="1"/>
    </xf>
    <xf numFmtId="193" fontId="37" fillId="5" borderId="61" xfId="0" applyNumberFormat="1" applyFont="1" applyFill="1" applyBorder="1" applyAlignment="1">
      <alignment horizontal="center" vertical="center" shrinkToFit="1"/>
    </xf>
    <xf numFmtId="189" fontId="35" fillId="0" borderId="0" xfId="0" applyNumberFormat="1" applyFont="1" applyAlignment="1">
      <alignment horizontal="right" vertical="center" shrinkToFit="1"/>
    </xf>
    <xf numFmtId="185" fontId="35" fillId="0" borderId="0" xfId="0" applyNumberFormat="1" applyFont="1" applyAlignment="1">
      <alignment vertical="center" shrinkToFit="1"/>
    </xf>
    <xf numFmtId="0" fontId="35" fillId="0" borderId="0" xfId="0" applyFont="1" applyAlignment="1">
      <alignment vertical="top" shrinkToFit="1"/>
    </xf>
    <xf numFmtId="189" fontId="35" fillId="0" borderId="0" xfId="0" applyNumberFormat="1" applyFont="1" applyAlignment="1">
      <alignment horizontal="center" vertical="center" shrinkToFit="1"/>
    </xf>
    <xf numFmtId="184" fontId="37" fillId="5" borderId="61" xfId="0" applyNumberFormat="1" applyFont="1" applyFill="1" applyBorder="1" applyAlignment="1">
      <alignment horizontal="center" vertical="center" shrinkToFit="1"/>
    </xf>
    <xf numFmtId="0" fontId="35" fillId="0" borderId="0" xfId="0" applyFont="1" applyAlignment="1">
      <alignment shrinkToFit="1"/>
    </xf>
    <xf numFmtId="14" fontId="44" fillId="0" borderId="0" xfId="0" applyNumberFormat="1" applyFont="1" applyAlignment="1" applyProtection="1">
      <alignment horizontal="center" vertical="center" shrinkToFit="1"/>
      <protection locked="0"/>
    </xf>
    <xf numFmtId="0" fontId="44" fillId="0" borderId="0" xfId="0" applyFont="1" applyAlignment="1" applyProtection="1">
      <alignment horizontal="center" vertical="center" shrinkToFit="1"/>
      <protection locked="0"/>
    </xf>
    <xf numFmtId="176" fontId="44" fillId="0" borderId="0" xfId="1" applyFont="1" applyFill="1" applyBorder="1" applyAlignment="1" applyProtection="1">
      <alignment horizontal="center" vertical="center" shrinkToFit="1"/>
      <protection locked="0"/>
    </xf>
    <xf numFmtId="183" fontId="44" fillId="0" borderId="0" xfId="0" applyNumberFormat="1" applyFont="1" applyAlignment="1" applyProtection="1">
      <alignment horizontal="right" vertical="center" shrinkToFit="1"/>
      <protection locked="0"/>
    </xf>
    <xf numFmtId="0" fontId="35" fillId="0" borderId="0" xfId="0" applyFont="1" applyAlignment="1" applyProtection="1">
      <alignment horizontal="center" vertical="center" shrinkToFit="1"/>
      <protection locked="0"/>
    </xf>
    <xf numFmtId="14" fontId="35" fillId="0" borderId="189" xfId="0" applyNumberFormat="1" applyFont="1" applyBorder="1" applyAlignment="1" applyProtection="1">
      <alignment horizontal="center" vertical="center" shrinkToFit="1"/>
      <protection locked="0"/>
    </xf>
    <xf numFmtId="14" fontId="35" fillId="0" borderId="190" xfId="0" applyNumberFormat="1" applyFont="1" applyBorder="1" applyAlignment="1" applyProtection="1">
      <alignment horizontal="center" vertical="center" shrinkToFit="1"/>
      <protection locked="0"/>
    </xf>
    <xf numFmtId="0" fontId="35" fillId="0" borderId="190" xfId="0" applyFont="1" applyBorder="1" applyAlignment="1" applyProtection="1">
      <alignment horizontal="center" vertical="center" shrinkToFit="1"/>
      <protection locked="0"/>
    </xf>
    <xf numFmtId="176" fontId="35" fillId="0" borderId="0" xfId="1" applyFont="1" applyFill="1" applyBorder="1" applyAlignment="1" applyProtection="1">
      <alignment horizontal="center" vertical="center" shrinkToFit="1"/>
      <protection locked="0"/>
    </xf>
    <xf numFmtId="0" fontId="35" fillId="0" borderId="190" xfId="0" applyFont="1" applyBorder="1" applyAlignment="1" applyProtection="1">
      <alignment horizontal="left" vertical="center" indent="1" shrinkToFit="1"/>
      <protection locked="0"/>
    </xf>
    <xf numFmtId="176" fontId="35" fillId="0" borderId="190" xfId="1" applyFont="1" applyFill="1" applyBorder="1" applyAlignment="1" applyProtection="1">
      <alignment horizontal="center" vertical="center" shrinkToFit="1"/>
      <protection locked="0"/>
    </xf>
    <xf numFmtId="183" fontId="35" fillId="0" borderId="191" xfId="0" applyNumberFormat="1" applyFont="1" applyBorder="1" applyAlignment="1" applyProtection="1">
      <alignment horizontal="center" vertical="center" shrinkToFit="1"/>
      <protection locked="0"/>
    </xf>
    <xf numFmtId="0" fontId="42" fillId="3" borderId="186" xfId="0" applyFont="1" applyFill="1" applyBorder="1" applyAlignment="1" applyProtection="1">
      <alignment horizontal="center" vertical="center" shrinkToFit="1"/>
      <protection locked="0"/>
    </xf>
    <xf numFmtId="0" fontId="42" fillId="3" borderId="187" xfId="0" applyFont="1" applyFill="1" applyBorder="1" applyAlignment="1" applyProtection="1">
      <alignment horizontal="center" vertical="center" shrinkToFit="1"/>
      <protection locked="0"/>
    </xf>
    <xf numFmtId="176" fontId="42" fillId="3" borderId="187" xfId="1" applyFont="1" applyFill="1" applyBorder="1" applyAlignment="1" applyProtection="1">
      <alignment horizontal="center" vertical="center" shrinkToFit="1"/>
      <protection locked="0"/>
    </xf>
    <xf numFmtId="0" fontId="42" fillId="3" borderId="188" xfId="0" applyFont="1" applyFill="1" applyBorder="1" applyAlignment="1" applyProtection="1">
      <alignment horizontal="center" vertical="center" shrinkToFit="1"/>
      <protection locked="0"/>
    </xf>
    <xf numFmtId="186" fontId="35" fillId="0" borderId="190" xfId="0" applyNumberFormat="1" applyFont="1" applyBorder="1" applyAlignment="1" applyProtection="1">
      <alignment horizontal="center" vertical="center" shrinkToFit="1"/>
      <protection locked="0"/>
    </xf>
    <xf numFmtId="183" fontId="35" fillId="0" borderId="190" xfId="0" applyNumberFormat="1" applyFont="1" applyBorder="1" applyAlignment="1" applyProtection="1">
      <alignment horizontal="right" vertical="center" shrinkToFit="1"/>
      <protection locked="0"/>
    </xf>
    <xf numFmtId="186" fontId="35" fillId="0" borderId="190" xfId="0" applyNumberFormat="1" applyFont="1" applyBorder="1" applyAlignment="1" applyProtection="1">
      <alignment horizontal="right" vertical="center" shrinkToFit="1"/>
      <protection locked="0"/>
    </xf>
    <xf numFmtId="0" fontId="42" fillId="4" borderId="186" xfId="0" applyFont="1" applyFill="1" applyBorder="1" applyAlignment="1">
      <alignment horizontal="center" vertical="center" shrinkToFit="1"/>
    </xf>
    <xf numFmtId="0" fontId="42" fillId="4" borderId="187" xfId="0" applyFont="1" applyFill="1" applyBorder="1" applyAlignment="1">
      <alignment horizontal="center" vertical="center" shrinkToFit="1"/>
    </xf>
    <xf numFmtId="176" fontId="42" fillId="4" borderId="187" xfId="1" applyFont="1" applyFill="1" applyBorder="1" applyAlignment="1" applyProtection="1">
      <alignment horizontal="center" vertical="center" shrinkToFit="1"/>
    </xf>
    <xf numFmtId="0" fontId="42" fillId="4" borderId="188" xfId="0" applyFont="1" applyFill="1" applyBorder="1" applyAlignment="1">
      <alignment horizontal="center" vertical="center" shrinkToFit="1"/>
    </xf>
    <xf numFmtId="186" fontId="35" fillId="5" borderId="190" xfId="0" applyNumberFormat="1" applyFont="1" applyFill="1" applyBorder="1" applyAlignment="1">
      <alignment horizontal="center" vertical="center" shrinkToFit="1"/>
    </xf>
    <xf numFmtId="186" fontId="35" fillId="5" borderId="190" xfId="0" applyNumberFormat="1" applyFont="1" applyFill="1" applyBorder="1" applyAlignment="1">
      <alignment vertical="center" shrinkToFit="1"/>
    </xf>
    <xf numFmtId="0" fontId="42" fillId="2" borderId="259" xfId="0" applyFont="1" applyFill="1" applyBorder="1" applyAlignment="1">
      <alignment horizontal="center" vertical="center" shrinkToFit="1"/>
    </xf>
    <xf numFmtId="0" fontId="39" fillId="0" borderId="0" xfId="0" applyFont="1" applyAlignment="1" applyProtection="1">
      <alignment horizontal="left" vertical="center"/>
      <protection locked="0"/>
    </xf>
    <xf numFmtId="0" fontId="50" fillId="2" borderId="205" xfId="0" applyFont="1" applyFill="1" applyBorder="1" applyAlignment="1">
      <alignment horizontal="center" vertical="center" shrinkToFit="1"/>
    </xf>
    <xf numFmtId="0" fontId="22" fillId="0" borderId="93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2" fillId="0" borderId="84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 shrinkToFit="1"/>
    </xf>
    <xf numFmtId="0" fontId="50" fillId="2" borderId="197" xfId="0" applyFont="1" applyFill="1" applyBorder="1" applyAlignment="1">
      <alignment horizontal="center" vertical="center" shrinkToFit="1"/>
    </xf>
    <xf numFmtId="0" fontId="61" fillId="0" borderId="206" xfId="0" applyFont="1" applyBorder="1" applyAlignment="1" applyProtection="1">
      <alignment horizontal="center" vertical="center" shrinkToFit="1"/>
      <protection locked="0"/>
    </xf>
    <xf numFmtId="177" fontId="43" fillId="0" borderId="206" xfId="0" applyNumberFormat="1" applyFont="1" applyBorder="1" applyAlignment="1" applyProtection="1">
      <alignment horizontal="center" vertical="center" shrinkToFit="1"/>
      <protection locked="0"/>
    </xf>
    <xf numFmtId="0" fontId="42" fillId="2" borderId="258" xfId="0" applyFont="1" applyFill="1" applyBorder="1" applyAlignment="1">
      <alignment horizontal="center" vertical="center" shrinkToFit="1"/>
    </xf>
    <xf numFmtId="0" fontId="42" fillId="2" borderId="259" xfId="0" applyFont="1" applyFill="1" applyBorder="1" applyAlignment="1">
      <alignment horizontal="center" vertical="center" shrinkToFit="1"/>
    </xf>
    <xf numFmtId="0" fontId="42" fillId="2" borderId="260" xfId="0" applyFont="1" applyFill="1" applyBorder="1" applyAlignment="1">
      <alignment horizontal="center" vertical="center" shrinkToFit="1"/>
    </xf>
    <xf numFmtId="0" fontId="42" fillId="2" borderId="257" xfId="0" applyFont="1" applyFill="1" applyBorder="1" applyAlignment="1">
      <alignment horizontal="center" vertical="center" shrinkToFit="1"/>
    </xf>
    <xf numFmtId="0" fontId="35" fillId="0" borderId="191" xfId="0" applyFont="1" applyBorder="1" applyAlignment="1" applyProtection="1">
      <alignment horizontal="center" vertical="center" shrinkToFit="1"/>
      <protection locked="0"/>
    </xf>
    <xf numFmtId="0" fontId="35" fillId="0" borderId="223" xfId="0" applyFont="1" applyBorder="1" applyAlignment="1" applyProtection="1">
      <alignment horizontal="center" vertical="center" shrinkToFit="1"/>
      <protection locked="0"/>
    </xf>
    <xf numFmtId="0" fontId="36" fillId="0" borderId="0" xfId="0" applyFont="1" applyAlignment="1">
      <alignment horizontal="left" vertical="center"/>
    </xf>
    <xf numFmtId="0" fontId="36" fillId="0" borderId="194" xfId="0" applyFont="1" applyBorder="1" applyAlignment="1">
      <alignment horizontal="left" vertical="center"/>
    </xf>
    <xf numFmtId="14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5" fillId="0" borderId="0" xfId="0" applyFont="1" applyAlignment="1">
      <alignment horizontal="left" vertical="center"/>
    </xf>
    <xf numFmtId="0" fontId="38" fillId="2" borderId="195" xfId="0" applyFont="1" applyFill="1" applyBorder="1" applyAlignment="1">
      <alignment horizontal="center" vertical="center"/>
    </xf>
    <xf numFmtId="0" fontId="38" fillId="2" borderId="205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 shrinkToFit="1"/>
    </xf>
    <xf numFmtId="0" fontId="36" fillId="0" borderId="0" xfId="0" applyFont="1" applyAlignment="1">
      <alignment horizontal="center" vertical="center"/>
    </xf>
    <xf numFmtId="0" fontId="49" fillId="5" borderId="200" xfId="0" applyFont="1" applyFill="1" applyBorder="1" applyAlignment="1">
      <alignment horizontal="left" vertical="center" indent="1" shrinkToFit="1"/>
    </xf>
    <xf numFmtId="0" fontId="49" fillId="5" borderId="203" xfId="0" applyFont="1" applyFill="1" applyBorder="1" applyAlignment="1">
      <alignment horizontal="left" vertical="center" indent="1" shrinkToFit="1"/>
    </xf>
    <xf numFmtId="0" fontId="43" fillId="5" borderId="190" xfId="0" applyFont="1" applyFill="1" applyBorder="1" applyAlignment="1">
      <alignment horizontal="left" vertical="center" indent="1" shrinkToFit="1"/>
    </xf>
    <xf numFmtId="0" fontId="43" fillId="5" borderId="191" xfId="0" applyFont="1" applyFill="1" applyBorder="1" applyAlignment="1">
      <alignment horizontal="left" vertical="center" indent="1" shrinkToFit="1"/>
    </xf>
    <xf numFmtId="0" fontId="50" fillId="2" borderId="205" xfId="0" applyFont="1" applyFill="1" applyBorder="1" applyAlignment="1">
      <alignment horizontal="center" vertical="center" shrinkToFit="1"/>
    </xf>
    <xf numFmtId="0" fontId="50" fillId="2" borderId="197" xfId="0" applyFont="1" applyFill="1" applyBorder="1" applyAlignment="1">
      <alignment horizontal="center" vertical="center" shrinkToFit="1"/>
    </xf>
    <xf numFmtId="0" fontId="51" fillId="0" borderId="0" xfId="0" applyFont="1" applyAlignment="1">
      <alignment horizontal="right" vertical="center" shrinkToFit="1"/>
    </xf>
    <xf numFmtId="178" fontId="51" fillId="0" borderId="0" xfId="0" applyNumberFormat="1" applyFont="1" applyAlignment="1">
      <alignment horizontal="right" vertical="center" shrinkToFit="1"/>
    </xf>
    <xf numFmtId="0" fontId="49" fillId="6" borderId="214" xfId="0" applyFont="1" applyFill="1" applyBorder="1" applyAlignment="1">
      <alignment horizontal="center" vertical="center"/>
    </xf>
    <xf numFmtId="0" fontId="49" fillId="6" borderId="215" xfId="0" applyFont="1" applyFill="1" applyBorder="1" applyAlignment="1">
      <alignment horizontal="center" vertical="center"/>
    </xf>
    <xf numFmtId="0" fontId="43" fillId="5" borderId="202" xfId="0" applyFont="1" applyFill="1" applyBorder="1" applyAlignment="1">
      <alignment horizontal="left" vertical="center" indent="1" shrinkToFit="1"/>
    </xf>
    <xf numFmtId="0" fontId="43" fillId="5" borderId="204" xfId="0" applyFont="1" applyFill="1" applyBorder="1" applyAlignment="1">
      <alignment horizontal="left" vertical="center" indent="1" shrinkToFit="1"/>
    </xf>
    <xf numFmtId="0" fontId="55" fillId="0" borderId="225" xfId="0" applyFont="1" applyBorder="1" applyAlignment="1">
      <alignment horizontal="center" vertical="center" shrinkToFit="1"/>
    </xf>
    <xf numFmtId="0" fontId="55" fillId="0" borderId="72" xfId="0" applyFont="1" applyBorder="1" applyAlignment="1">
      <alignment horizontal="center" vertical="center" shrinkToFit="1"/>
    </xf>
    <xf numFmtId="187" fontId="35" fillId="0" borderId="0" xfId="0" applyNumberFormat="1" applyFont="1" applyAlignment="1">
      <alignment horizontal="center" vertical="center" shrinkToFit="1"/>
    </xf>
    <xf numFmtId="187" fontId="37" fillId="0" borderId="0" xfId="0" applyNumberFormat="1" applyFont="1" applyAlignment="1">
      <alignment horizontal="center" vertical="center" shrinkToFit="1"/>
    </xf>
    <xf numFmtId="0" fontId="35" fillId="0" borderId="229" xfId="0" applyFont="1" applyBorder="1" applyAlignment="1">
      <alignment horizontal="center" vertical="center" wrapText="1" shrinkToFit="1"/>
    </xf>
    <xf numFmtId="0" fontId="35" fillId="0" borderId="74" xfId="0" applyFont="1" applyBorder="1" applyAlignment="1">
      <alignment horizontal="center" vertical="center" wrapText="1" shrinkToFit="1"/>
    </xf>
    <xf numFmtId="0" fontId="35" fillId="0" borderId="13" xfId="0" applyFont="1" applyBorder="1" applyAlignment="1">
      <alignment horizontal="center" vertical="center" wrapText="1" shrinkToFit="1"/>
    </xf>
    <xf numFmtId="0" fontId="35" fillId="0" borderId="73" xfId="0" applyFont="1" applyBorder="1" applyAlignment="1">
      <alignment horizontal="center" vertical="center" shrinkToFit="1"/>
    </xf>
    <xf numFmtId="0" fontId="35" fillId="0" borderId="230" xfId="0" applyFont="1" applyBorder="1" applyAlignment="1">
      <alignment horizontal="center" vertical="center" shrinkToFit="1"/>
    </xf>
    <xf numFmtId="0" fontId="35" fillId="0" borderId="10" xfId="0" applyFont="1" applyBorder="1" applyAlignment="1">
      <alignment horizontal="center" vertical="center" shrinkToFit="1"/>
    </xf>
    <xf numFmtId="0" fontId="35" fillId="0" borderId="231" xfId="0" applyFont="1" applyBorder="1" applyAlignment="1">
      <alignment horizontal="center" vertical="center" shrinkToFit="1"/>
    </xf>
    <xf numFmtId="0" fontId="56" fillId="0" borderId="27" xfId="0" applyFont="1" applyBorder="1" applyAlignment="1">
      <alignment horizontal="center" vertical="center" shrinkToFit="1"/>
    </xf>
    <xf numFmtId="0" fontId="35" fillId="0" borderId="27" xfId="0" applyFont="1" applyBorder="1" applyAlignment="1">
      <alignment horizontal="left" vertical="center" shrinkToFit="1"/>
    </xf>
    <xf numFmtId="0" fontId="35" fillId="0" borderId="0" xfId="0" applyFont="1" applyAlignment="1">
      <alignment horizontal="center" vertical="center" shrinkToFit="1"/>
    </xf>
    <xf numFmtId="0" fontId="35" fillId="0" borderId="75" xfId="0" applyFont="1" applyBorder="1" applyAlignment="1">
      <alignment horizontal="center" vertical="center" shrinkToFit="1"/>
    </xf>
    <xf numFmtId="0" fontId="35" fillId="0" borderId="233" xfId="0" applyFont="1" applyBorder="1" applyAlignment="1">
      <alignment horizontal="center" vertical="center" shrinkToFit="1"/>
    </xf>
    <xf numFmtId="0" fontId="35" fillId="0" borderId="234" xfId="0" applyFont="1" applyBorder="1" applyAlignment="1">
      <alignment horizontal="center" vertical="center" wrapText="1" shrinkToFit="1"/>
    </xf>
    <xf numFmtId="0" fontId="35" fillId="0" borderId="235" xfId="0" applyFont="1" applyBorder="1" applyAlignment="1">
      <alignment horizontal="center" vertical="center" wrapText="1" shrinkToFit="1"/>
    </xf>
    <xf numFmtId="0" fontId="35" fillId="0" borderId="236" xfId="0" applyFont="1" applyBorder="1" applyAlignment="1">
      <alignment horizontal="center" vertical="center" wrapText="1" shrinkToFit="1"/>
    </xf>
    <xf numFmtId="0" fontId="35" fillId="0" borderId="232" xfId="0" applyFont="1" applyBorder="1" applyAlignment="1">
      <alignment horizontal="center" vertical="center" wrapText="1" shrinkToFit="1"/>
    </xf>
    <xf numFmtId="0" fontId="35" fillId="0" borderId="27" xfId="0" applyFont="1" applyBorder="1" applyAlignment="1">
      <alignment horizontal="center" vertical="center" wrapText="1" shrinkToFit="1"/>
    </xf>
    <xf numFmtId="0" fontId="35" fillId="0" borderId="76" xfId="0" applyFont="1" applyBorder="1" applyAlignment="1">
      <alignment horizontal="center" vertical="center" wrapText="1" shrinkToFit="1"/>
    </xf>
    <xf numFmtId="188" fontId="54" fillId="0" borderId="237" xfId="1" applyNumberFormat="1" applyFont="1" applyBorder="1" applyAlignment="1">
      <alignment horizontal="right" vertical="center" shrinkToFit="1"/>
    </xf>
    <xf numFmtId="188" fontId="54" fillId="0" borderId="235" xfId="1" applyNumberFormat="1" applyFont="1" applyBorder="1" applyAlignment="1">
      <alignment horizontal="right" vertical="center" shrinkToFit="1"/>
    </xf>
    <xf numFmtId="188" fontId="54" fillId="0" borderId="77" xfId="1" applyNumberFormat="1" applyFont="1" applyBorder="1" applyAlignment="1">
      <alignment horizontal="right" vertical="center" shrinkToFit="1"/>
    </xf>
    <xf numFmtId="188" fontId="54" fillId="0" borderId="27" xfId="1" applyNumberFormat="1" applyFont="1" applyBorder="1" applyAlignment="1">
      <alignment horizontal="right" vertical="center" shrinkToFit="1"/>
    </xf>
    <xf numFmtId="0" fontId="35" fillId="0" borderId="235" xfId="0" applyFont="1" applyBorder="1" applyAlignment="1">
      <alignment horizontal="center" vertical="center" shrinkToFit="1"/>
    </xf>
    <xf numFmtId="0" fontId="35" fillId="0" borderId="27" xfId="0" applyFont="1" applyBorder="1" applyAlignment="1">
      <alignment horizontal="center" vertical="center" shrinkToFit="1"/>
    </xf>
    <xf numFmtId="176" fontId="54" fillId="0" borderId="235" xfId="1" applyFont="1" applyBorder="1" applyAlignment="1">
      <alignment horizontal="center" vertical="center" shrinkToFit="1"/>
    </xf>
    <xf numFmtId="176" fontId="54" fillId="0" borderId="27" xfId="1" applyFont="1" applyBorder="1" applyAlignment="1">
      <alignment horizontal="center" vertical="center" shrinkToFit="1"/>
    </xf>
    <xf numFmtId="0" fontId="35" fillId="0" borderId="238" xfId="0" applyFont="1" applyBorder="1" applyAlignment="1">
      <alignment horizontal="center" vertical="center" shrinkToFit="1"/>
    </xf>
    <xf numFmtId="0" fontId="35" fillId="0" borderId="239" xfId="0" applyFont="1" applyBorder="1" applyAlignment="1">
      <alignment horizontal="center" vertical="center" shrinkToFit="1"/>
    </xf>
    <xf numFmtId="0" fontId="37" fillId="0" borderId="12" xfId="0" applyFont="1" applyBorder="1" applyAlignment="1">
      <alignment horizontal="center" vertical="center" shrinkToFit="1"/>
    </xf>
    <xf numFmtId="0" fontId="37" fillId="0" borderId="241" xfId="0" applyFont="1" applyBorder="1" applyAlignment="1">
      <alignment horizontal="center" vertical="center" shrinkToFit="1"/>
    </xf>
    <xf numFmtId="14" fontId="35" fillId="0" borderId="242" xfId="0" applyNumberFormat="1" applyFont="1" applyBorder="1" applyAlignment="1">
      <alignment horizontal="center" vertical="center" shrinkToFit="1"/>
    </xf>
    <xf numFmtId="14" fontId="35" fillId="0" borderId="78" xfId="0" applyNumberFormat="1" applyFont="1" applyBorder="1" applyAlignment="1">
      <alignment horizontal="center" vertical="center" shrinkToFit="1"/>
    </xf>
    <xf numFmtId="14" fontId="35" fillId="0" borderId="73" xfId="0" applyNumberFormat="1" applyFont="1" applyBorder="1" applyAlignment="1">
      <alignment horizontal="center" vertical="center" shrinkToFit="1"/>
    </xf>
    <xf numFmtId="0" fontId="35" fillId="0" borderId="8" xfId="0" applyFont="1" applyBorder="1" applyAlignment="1">
      <alignment horizontal="left" vertical="center" indent="1" shrinkToFit="1"/>
    </xf>
    <xf numFmtId="0" fontId="35" fillId="0" borderId="8" xfId="0" applyFont="1" applyBorder="1" applyAlignment="1">
      <alignment horizontal="center" vertical="center" shrinkToFit="1"/>
    </xf>
    <xf numFmtId="183" fontId="35" fillId="0" borderId="8" xfId="0" applyNumberFormat="1" applyFont="1" applyBorder="1" applyAlignment="1">
      <alignment horizontal="right" vertical="center" shrinkToFit="1"/>
    </xf>
    <xf numFmtId="178" fontId="35" fillId="0" borderId="8" xfId="0" applyNumberFormat="1" applyFont="1" applyBorder="1" applyAlignment="1">
      <alignment horizontal="right" vertical="center" shrinkToFit="1"/>
    </xf>
    <xf numFmtId="178" fontId="35" fillId="0" borderId="7" xfId="0" applyNumberFormat="1" applyFont="1" applyBorder="1" applyAlignment="1">
      <alignment horizontal="right" vertical="center" shrinkToFit="1"/>
    </xf>
    <xf numFmtId="178" fontId="35" fillId="0" borderId="243" xfId="0" applyNumberFormat="1" applyFont="1" applyBorder="1" applyAlignment="1">
      <alignment horizontal="right" vertical="center" shrinkToFit="1"/>
    </xf>
    <xf numFmtId="0" fontId="37" fillId="0" borderId="240" xfId="0" applyFont="1" applyBorder="1" applyAlignment="1">
      <alignment horizontal="center" vertical="center" shrinkToFit="1"/>
    </xf>
    <xf numFmtId="0" fontId="37" fillId="0" borderId="11" xfId="0" applyFont="1" applyBorder="1" applyAlignment="1">
      <alignment horizontal="center" vertical="center" shrinkToFit="1"/>
    </xf>
    <xf numFmtId="178" fontId="35" fillId="0" borderId="10" xfId="0" applyNumberFormat="1" applyFont="1" applyBorder="1" applyAlignment="1">
      <alignment horizontal="right" vertical="center" shrinkToFit="1"/>
    </xf>
    <xf numFmtId="178" fontId="35" fillId="0" borderId="207" xfId="0" applyNumberFormat="1" applyFont="1" applyBorder="1" applyAlignment="1">
      <alignment horizontal="right" vertical="center" shrinkToFit="1"/>
    </xf>
    <xf numFmtId="178" fontId="35" fillId="0" borderId="245" xfId="0" applyNumberFormat="1" applyFont="1" applyBorder="1" applyAlignment="1">
      <alignment horizontal="right" vertical="center" shrinkToFit="1"/>
    </xf>
    <xf numFmtId="14" fontId="35" fillId="0" borderId="244" xfId="0" applyNumberFormat="1" applyFont="1" applyBorder="1" applyAlignment="1">
      <alignment horizontal="center" vertical="center" shrinkToFit="1"/>
    </xf>
    <xf numFmtId="14" fontId="35" fillId="0" borderId="9" xfId="0" applyNumberFormat="1" applyFont="1" applyBorder="1" applyAlignment="1">
      <alignment horizontal="center" vertical="center" shrinkToFit="1"/>
    </xf>
    <xf numFmtId="14" fontId="35" fillId="0" borderId="10" xfId="0" applyNumberFormat="1" applyFont="1" applyBorder="1" applyAlignment="1">
      <alignment horizontal="center" vertical="center" shrinkToFit="1"/>
    </xf>
    <xf numFmtId="0" fontId="35" fillId="0" borderId="10" xfId="0" applyFont="1" applyBorder="1" applyAlignment="1">
      <alignment horizontal="left" vertical="center" indent="1" shrinkToFit="1"/>
    </xf>
    <xf numFmtId="183" fontId="35" fillId="0" borderId="10" xfId="0" applyNumberFormat="1" applyFont="1" applyBorder="1" applyAlignment="1">
      <alignment horizontal="right" vertical="center" shrinkToFit="1"/>
    </xf>
    <xf numFmtId="178" fontId="35" fillId="0" borderId="9" xfId="0" applyNumberFormat="1" applyFont="1" applyBorder="1" applyAlignment="1">
      <alignment horizontal="right" vertical="center" shrinkToFit="1"/>
    </xf>
    <xf numFmtId="14" fontId="35" fillId="0" borderId="246" xfId="0" applyNumberFormat="1" applyFont="1" applyBorder="1" applyAlignment="1">
      <alignment horizontal="center" vertical="center" shrinkToFit="1"/>
    </xf>
    <xf numFmtId="14" fontId="35" fillId="0" borderId="208" xfId="0" applyNumberFormat="1" applyFont="1" applyBorder="1" applyAlignment="1">
      <alignment horizontal="center" vertical="center" shrinkToFit="1"/>
    </xf>
    <xf numFmtId="0" fontId="35" fillId="0" borderId="207" xfId="0" applyFont="1" applyBorder="1" applyAlignment="1">
      <alignment horizontal="left" vertical="center" indent="1" shrinkToFit="1"/>
    </xf>
    <xf numFmtId="0" fontId="35" fillId="0" borderId="208" xfId="0" applyFont="1" applyBorder="1" applyAlignment="1">
      <alignment horizontal="left" vertical="center" indent="1" shrinkToFit="1"/>
    </xf>
    <xf numFmtId="0" fontId="35" fillId="0" borderId="9" xfId="0" applyFont="1" applyBorder="1" applyAlignment="1">
      <alignment horizontal="left" vertical="center" indent="1" shrinkToFit="1"/>
    </xf>
    <xf numFmtId="0" fontId="35" fillId="0" borderId="207" xfId="0" applyFont="1" applyBorder="1" applyAlignment="1">
      <alignment horizontal="center" vertical="center" shrinkToFit="1"/>
    </xf>
    <xf numFmtId="0" fontId="35" fillId="0" borderId="208" xfId="0" applyFont="1" applyBorder="1" applyAlignment="1">
      <alignment horizontal="center" vertical="center" shrinkToFit="1"/>
    </xf>
    <xf numFmtId="0" fontId="35" fillId="0" borderId="9" xfId="0" applyFont="1" applyBorder="1" applyAlignment="1">
      <alignment horizontal="center" vertical="center" shrinkToFit="1"/>
    </xf>
    <xf numFmtId="183" fontId="35" fillId="0" borderId="207" xfId="0" applyNumberFormat="1" applyFont="1" applyBorder="1" applyAlignment="1">
      <alignment horizontal="right" vertical="center" shrinkToFit="1"/>
    </xf>
    <xf numFmtId="183" fontId="35" fillId="0" borderId="208" xfId="0" applyNumberFormat="1" applyFont="1" applyBorder="1" applyAlignment="1">
      <alignment horizontal="right" vertical="center" shrinkToFit="1"/>
    </xf>
    <xf numFmtId="183" fontId="35" fillId="0" borderId="9" xfId="0" applyNumberFormat="1" applyFont="1" applyBorder="1" applyAlignment="1">
      <alignment horizontal="right" vertical="center" shrinkToFit="1"/>
    </xf>
    <xf numFmtId="178" fontId="35" fillId="0" borderId="208" xfId="0" applyNumberFormat="1" applyFont="1" applyBorder="1" applyAlignment="1">
      <alignment horizontal="right" vertical="center" shrinkToFit="1"/>
    </xf>
    <xf numFmtId="0" fontId="37" fillId="0" borderId="249" xfId="0" applyFont="1" applyBorder="1" applyAlignment="1">
      <alignment horizontal="center" vertical="center" shrinkToFit="1"/>
    </xf>
    <xf numFmtId="0" fontId="37" fillId="0" borderId="250" xfId="0" applyFont="1" applyBorder="1" applyAlignment="1">
      <alignment horizontal="center" vertical="center" shrinkToFit="1"/>
    </xf>
    <xf numFmtId="183" fontId="37" fillId="0" borderId="251" xfId="0" applyNumberFormat="1" applyFont="1" applyBorder="1" applyAlignment="1">
      <alignment horizontal="right" vertical="center" shrinkToFit="1"/>
    </xf>
    <xf numFmtId="183" fontId="37" fillId="0" borderId="252" xfId="0" applyNumberFormat="1" applyFont="1" applyBorder="1" applyAlignment="1">
      <alignment horizontal="right" vertical="center" shrinkToFit="1"/>
    </xf>
    <xf numFmtId="183" fontId="37" fillId="0" borderId="253" xfId="0" applyNumberFormat="1" applyFont="1" applyBorder="1" applyAlignment="1">
      <alignment horizontal="right" vertical="center" shrinkToFit="1"/>
    </xf>
    <xf numFmtId="183" fontId="37" fillId="0" borderId="250" xfId="0" applyNumberFormat="1" applyFont="1" applyBorder="1" applyAlignment="1">
      <alignment horizontal="right" vertical="center" shrinkToFit="1"/>
    </xf>
    <xf numFmtId="183" fontId="37" fillId="0" borderId="254" xfId="0" applyNumberFormat="1" applyFont="1" applyBorder="1" applyAlignment="1">
      <alignment horizontal="right" vertical="center" shrinkToFit="1"/>
    </xf>
    <xf numFmtId="183" fontId="37" fillId="0" borderId="255" xfId="0" applyNumberFormat="1" applyFont="1" applyBorder="1" applyAlignment="1">
      <alignment horizontal="right" vertical="center" shrinkToFit="1"/>
    </xf>
    <xf numFmtId="183" fontId="37" fillId="0" borderId="256" xfId="0" applyNumberFormat="1" applyFont="1" applyBorder="1" applyAlignment="1">
      <alignment horizontal="right" vertical="center" shrinkToFit="1"/>
    </xf>
    <xf numFmtId="14" fontId="35" fillId="0" borderId="247" xfId="0" applyNumberFormat="1" applyFont="1" applyBorder="1" applyAlignment="1">
      <alignment horizontal="center" vertical="center" shrinkToFit="1"/>
    </xf>
    <xf numFmtId="14" fontId="35" fillId="0" borderId="210" xfId="0" applyNumberFormat="1" applyFont="1" applyBorder="1" applyAlignment="1">
      <alignment horizontal="center" vertical="center" shrinkToFit="1"/>
    </xf>
    <xf numFmtId="14" fontId="35" fillId="0" borderId="79" xfId="0" applyNumberFormat="1" applyFont="1" applyBorder="1" applyAlignment="1">
      <alignment horizontal="center" vertical="center" shrinkToFit="1"/>
    </xf>
    <xf numFmtId="0" fontId="35" fillId="0" borderId="209" xfId="0" applyFont="1" applyBorder="1" applyAlignment="1">
      <alignment horizontal="left" vertical="center" indent="1" shrinkToFit="1"/>
    </xf>
    <xf numFmtId="0" fontId="35" fillId="0" borderId="210" xfId="0" applyFont="1" applyBorder="1" applyAlignment="1">
      <alignment horizontal="left" vertical="center" indent="1" shrinkToFit="1"/>
    </xf>
    <xf numFmtId="0" fontId="35" fillId="0" borderId="79" xfId="0" applyFont="1" applyBorder="1" applyAlignment="1">
      <alignment horizontal="left" vertical="center" indent="1" shrinkToFit="1"/>
    </xf>
    <xf numFmtId="0" fontId="35" fillId="0" borderId="209" xfId="0" applyFont="1" applyBorder="1" applyAlignment="1">
      <alignment horizontal="center" vertical="center" shrinkToFit="1"/>
    </xf>
    <xf numFmtId="0" fontId="35" fillId="0" borderId="210" xfId="0" applyFont="1" applyBorder="1" applyAlignment="1">
      <alignment horizontal="center" vertical="center" shrinkToFit="1"/>
    </xf>
    <xf numFmtId="0" fontId="35" fillId="0" borderId="79" xfId="0" applyFont="1" applyBorder="1" applyAlignment="1">
      <alignment horizontal="center" vertical="center" shrinkToFit="1"/>
    </xf>
    <xf numFmtId="183" fontId="35" fillId="0" borderId="209" xfId="0" applyNumberFormat="1" applyFont="1" applyBorder="1" applyAlignment="1">
      <alignment horizontal="right" vertical="center" shrinkToFit="1"/>
    </xf>
    <xf numFmtId="183" fontId="35" fillId="0" borderId="210" xfId="0" applyNumberFormat="1" applyFont="1" applyBorder="1" applyAlignment="1">
      <alignment horizontal="right" vertical="center" shrinkToFit="1"/>
    </xf>
    <xf numFmtId="183" fontId="35" fillId="0" borderId="79" xfId="0" applyNumberFormat="1" applyFont="1" applyBorder="1" applyAlignment="1">
      <alignment horizontal="right" vertical="center" shrinkToFit="1"/>
    </xf>
    <xf numFmtId="178" fontId="35" fillId="0" borderId="209" xfId="0" applyNumberFormat="1" applyFont="1" applyBorder="1" applyAlignment="1">
      <alignment horizontal="right" vertical="center" shrinkToFit="1"/>
    </xf>
    <xf numFmtId="178" fontId="35" fillId="0" borderId="210" xfId="0" applyNumberFormat="1" applyFont="1" applyBorder="1" applyAlignment="1">
      <alignment horizontal="right" vertical="center" shrinkToFit="1"/>
    </xf>
    <xf numFmtId="178" fontId="35" fillId="0" borderId="79" xfId="0" applyNumberFormat="1" applyFont="1" applyBorder="1" applyAlignment="1">
      <alignment horizontal="right" vertical="center" shrinkToFit="1"/>
    </xf>
    <xf numFmtId="178" fontId="35" fillId="0" borderId="248" xfId="0" applyNumberFormat="1" applyFont="1" applyBorder="1" applyAlignment="1">
      <alignment horizontal="right" vertical="center" shrinkToFit="1"/>
    </xf>
    <xf numFmtId="0" fontId="6" fillId="0" borderId="21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179" fontId="9" fillId="0" borderId="39" xfId="0" applyNumberFormat="1" applyFont="1" applyBorder="1" applyAlignment="1">
      <alignment horizontal="center" vertical="center" wrapText="1"/>
    </xf>
    <xf numFmtId="179" fontId="9" fillId="0" borderId="40" xfId="0" applyNumberFormat="1" applyFont="1" applyBorder="1" applyAlignment="1">
      <alignment horizontal="center" vertical="center" wrapText="1"/>
    </xf>
    <xf numFmtId="179" fontId="9" fillId="0" borderId="41" xfId="0" applyNumberFormat="1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textRotation="255" wrapText="1"/>
    </xf>
    <xf numFmtId="0" fontId="10" fillId="0" borderId="20" xfId="0" applyFont="1" applyBorder="1" applyAlignment="1">
      <alignment horizontal="center" vertical="center" textRotation="255" wrapText="1"/>
    </xf>
    <xf numFmtId="0" fontId="10" fillId="0" borderId="25" xfId="0" applyFont="1" applyBorder="1" applyAlignment="1">
      <alignment horizontal="center" vertical="center" textRotation="255" wrapText="1"/>
    </xf>
    <xf numFmtId="0" fontId="11" fillId="0" borderId="19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textRotation="255" wrapText="1"/>
    </xf>
    <xf numFmtId="0" fontId="10" fillId="0" borderId="21" xfId="0" applyFont="1" applyBorder="1" applyAlignment="1">
      <alignment horizontal="center" vertical="center" textRotation="255" wrapText="1"/>
    </xf>
    <xf numFmtId="0" fontId="10" fillId="0" borderId="261" xfId="0" applyFont="1" applyBorder="1" applyAlignment="1">
      <alignment horizontal="center" vertical="center" textRotation="255" wrapText="1"/>
    </xf>
    <xf numFmtId="0" fontId="10" fillId="0" borderId="26" xfId="0" applyFont="1" applyBorder="1" applyAlignment="1">
      <alignment horizontal="center" vertical="center" textRotation="255" wrapText="1"/>
    </xf>
    <xf numFmtId="0" fontId="11" fillId="0" borderId="26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left" vertical="center" wrapText="1" indent="1"/>
    </xf>
    <xf numFmtId="0" fontId="15" fillId="0" borderId="46" xfId="0" applyFont="1" applyBorder="1" applyAlignment="1">
      <alignment horizontal="left" vertical="center" wrapText="1" indent="1"/>
    </xf>
    <xf numFmtId="0" fontId="15" fillId="0" borderId="47" xfId="0" applyFont="1" applyBorder="1" applyAlignment="1">
      <alignment horizontal="left" vertical="center" wrapText="1" indent="1"/>
    </xf>
    <xf numFmtId="0" fontId="15" fillId="0" borderId="48" xfId="0" applyFont="1" applyBorder="1" applyAlignment="1">
      <alignment horizontal="left" vertical="center" wrapText="1" indent="1"/>
    </xf>
    <xf numFmtId="0" fontId="15" fillId="0" borderId="49" xfId="0" applyFont="1" applyBorder="1" applyAlignment="1">
      <alignment horizontal="left" vertical="center" wrapText="1" indent="1"/>
    </xf>
    <xf numFmtId="0" fontId="15" fillId="0" borderId="50" xfId="0" applyFont="1" applyBorder="1" applyAlignment="1">
      <alignment horizontal="left" vertical="center" wrapText="1" indent="1"/>
    </xf>
    <xf numFmtId="0" fontId="12" fillId="0" borderId="45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0" fontId="12" fillId="0" borderId="48" xfId="0" applyFont="1" applyBorder="1" applyAlignment="1">
      <alignment horizontal="center" vertical="center" wrapText="1"/>
    </xf>
    <xf numFmtId="0" fontId="12" fillId="0" borderId="49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 indent="1"/>
    </xf>
    <xf numFmtId="0" fontId="15" fillId="0" borderId="28" xfId="0" applyFont="1" applyBorder="1" applyAlignment="1">
      <alignment horizontal="left" vertical="center" wrapText="1" indent="1"/>
    </xf>
    <xf numFmtId="181" fontId="60" fillId="0" borderId="45" xfId="0" applyNumberFormat="1" applyFont="1" applyBorder="1" applyAlignment="1">
      <alignment horizontal="center" vertical="center" wrapText="1"/>
    </xf>
    <xf numFmtId="181" fontId="60" fillId="0" borderId="46" xfId="0" applyNumberFormat="1" applyFont="1" applyBorder="1" applyAlignment="1">
      <alignment horizontal="center" vertical="center" wrapText="1"/>
    </xf>
    <xf numFmtId="181" fontId="60" fillId="0" borderId="47" xfId="0" applyNumberFormat="1" applyFont="1" applyBorder="1" applyAlignment="1">
      <alignment horizontal="center" vertical="center" wrapText="1"/>
    </xf>
    <xf numFmtId="181" fontId="60" fillId="0" borderId="53" xfId="0" applyNumberFormat="1" applyFont="1" applyBorder="1" applyAlignment="1">
      <alignment horizontal="center" vertical="center" wrapText="1"/>
    </xf>
    <xf numFmtId="181" fontId="60" fillId="0" borderId="0" xfId="0" applyNumberFormat="1" applyFont="1" applyAlignment="1">
      <alignment horizontal="center" vertical="center" wrapText="1"/>
    </xf>
    <xf numFmtId="181" fontId="60" fillId="0" borderId="54" xfId="0" applyNumberFormat="1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right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192" fontId="6" fillId="0" borderId="34" xfId="0" applyNumberFormat="1" applyFont="1" applyBorder="1" applyAlignment="1">
      <alignment horizontal="center" vertical="center" wrapText="1"/>
    </xf>
    <xf numFmtId="192" fontId="6" fillId="0" borderId="14" xfId="0" applyNumberFormat="1" applyFont="1" applyBorder="1" applyAlignment="1">
      <alignment horizontal="center" vertical="center" wrapText="1"/>
    </xf>
    <xf numFmtId="192" fontId="6" fillId="0" borderId="35" xfId="0" applyNumberFormat="1" applyFont="1" applyBorder="1" applyAlignment="1">
      <alignment horizontal="center" vertical="center" wrapText="1"/>
    </xf>
    <xf numFmtId="192" fontId="6" fillId="0" borderId="36" xfId="0" applyNumberFormat="1" applyFont="1" applyBorder="1" applyAlignment="1">
      <alignment horizontal="center" vertical="center" wrapText="1"/>
    </xf>
    <xf numFmtId="192" fontId="6" fillId="0" borderId="2" xfId="0" applyNumberFormat="1" applyFont="1" applyBorder="1" applyAlignment="1">
      <alignment horizontal="center" vertical="center" wrapText="1"/>
    </xf>
    <xf numFmtId="192" fontId="6" fillId="0" borderId="37" xfId="0" applyNumberFormat="1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shrinkToFit="1"/>
    </xf>
    <xf numFmtId="186" fontId="6" fillId="0" borderId="21" xfId="0" applyNumberFormat="1" applyFont="1" applyBorder="1" applyAlignment="1">
      <alignment horizontal="right" vertical="center" shrinkToFit="1"/>
    </xf>
    <xf numFmtId="186" fontId="6" fillId="0" borderId="19" xfId="0" applyNumberFormat="1" applyFont="1" applyBorder="1" applyAlignment="1">
      <alignment horizontal="right" vertical="center" shrinkToFit="1"/>
    </xf>
    <xf numFmtId="186" fontId="6" fillId="0" borderId="21" xfId="0" applyNumberFormat="1" applyFont="1" applyBorder="1" applyAlignment="1">
      <alignment horizontal="center" vertical="center" shrinkToFit="1"/>
    </xf>
    <xf numFmtId="0" fontId="6" fillId="0" borderId="21" xfId="0" applyFont="1" applyBorder="1" applyAlignment="1">
      <alignment horizontal="left" vertical="center" indent="1" shrinkToFit="1"/>
    </xf>
    <xf numFmtId="186" fontId="6" fillId="0" borderId="23" xfId="0" applyNumberFormat="1" applyFont="1" applyBorder="1" applyAlignment="1">
      <alignment horizontal="right" vertical="center" shrinkToFit="1"/>
    </xf>
    <xf numFmtId="0" fontId="6" fillId="0" borderId="28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shrinkToFit="1"/>
    </xf>
    <xf numFmtId="186" fontId="6" fillId="0" borderId="19" xfId="0" applyNumberFormat="1" applyFont="1" applyBorder="1" applyAlignment="1">
      <alignment horizontal="center" vertical="center" shrinkToFit="1"/>
    </xf>
    <xf numFmtId="186" fontId="6" fillId="0" borderId="29" xfId="0" applyNumberFormat="1" applyFont="1" applyBorder="1" applyAlignment="1">
      <alignment horizontal="center" vertical="center" shrinkToFit="1"/>
    </xf>
    <xf numFmtId="186" fontId="6" fillId="0" borderId="218" xfId="0" applyNumberFormat="1" applyFont="1" applyBorder="1" applyAlignment="1">
      <alignment horizontal="center" vertical="center" shrinkToFit="1"/>
    </xf>
    <xf numFmtId="186" fontId="6" fillId="0" borderId="219" xfId="0" applyNumberFormat="1" applyFont="1" applyBorder="1" applyAlignment="1">
      <alignment horizontal="center" vertical="center" shrinkToFit="1"/>
    </xf>
    <xf numFmtId="186" fontId="6" fillId="0" borderId="220" xfId="0" applyNumberFormat="1" applyFont="1" applyBorder="1" applyAlignment="1">
      <alignment horizontal="center" vertical="center" shrinkToFit="1"/>
    </xf>
    <xf numFmtId="181" fontId="16" fillId="0" borderId="30" xfId="1" applyNumberFormat="1" applyFont="1" applyBorder="1" applyAlignment="1">
      <alignment horizontal="center" vertical="center" shrinkToFit="1"/>
    </xf>
    <xf numFmtId="181" fontId="16" fillId="0" borderId="33" xfId="1" applyNumberFormat="1" applyFont="1" applyBorder="1" applyAlignment="1">
      <alignment horizontal="center" vertical="center" shrinkToFit="1"/>
    </xf>
    <xf numFmtId="0" fontId="12" fillId="0" borderId="30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 indent="1" shrinkToFit="1"/>
    </xf>
    <xf numFmtId="0" fontId="11" fillId="0" borderId="43" xfId="0" applyFont="1" applyBorder="1" applyAlignment="1">
      <alignment horizontal="right" vertical="center" wrapText="1"/>
    </xf>
    <xf numFmtId="0" fontId="12" fillId="0" borderId="55" xfId="0" applyFont="1" applyBorder="1" applyAlignment="1">
      <alignment horizontal="center" vertical="center" wrapText="1"/>
    </xf>
    <xf numFmtId="0" fontId="12" fillId="0" borderId="56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textRotation="255" wrapText="1"/>
    </xf>
    <xf numFmtId="0" fontId="9" fillId="0" borderId="33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 wrapText="1"/>
    </xf>
    <xf numFmtId="192" fontId="15" fillId="0" borderId="34" xfId="0" applyNumberFormat="1" applyFont="1" applyBorder="1" applyAlignment="1">
      <alignment horizontal="center" vertical="center" wrapText="1"/>
    </xf>
    <xf numFmtId="192" fontId="15" fillId="0" borderId="14" xfId="0" applyNumberFormat="1" applyFont="1" applyBorder="1" applyAlignment="1">
      <alignment horizontal="center" vertical="center" wrapText="1"/>
    </xf>
    <xf numFmtId="192" fontId="15" fillId="0" borderId="35" xfId="0" applyNumberFormat="1" applyFont="1" applyBorder="1" applyAlignment="1">
      <alignment horizontal="center" vertical="center" wrapText="1"/>
    </xf>
    <xf numFmtId="192" fontId="15" fillId="0" borderId="36" xfId="0" applyNumberFormat="1" applyFont="1" applyBorder="1" applyAlignment="1">
      <alignment horizontal="center" vertical="center" wrapText="1"/>
    </xf>
    <xf numFmtId="192" fontId="15" fillId="0" borderId="2" xfId="0" applyNumberFormat="1" applyFont="1" applyBorder="1" applyAlignment="1">
      <alignment horizontal="center" vertical="center" wrapText="1"/>
    </xf>
    <xf numFmtId="192" fontId="15" fillId="0" borderId="37" xfId="0" applyNumberFormat="1" applyFont="1" applyBorder="1" applyAlignment="1">
      <alignment horizontal="center" vertical="center" wrapText="1"/>
    </xf>
    <xf numFmtId="0" fontId="6" fillId="0" borderId="23" xfId="0" applyFont="1" applyBorder="1" applyAlignment="1">
      <alignment horizontal="left" vertical="center" indent="1" shrinkToFit="1"/>
    </xf>
    <xf numFmtId="186" fontId="6" fillId="0" borderId="23" xfId="0" applyNumberFormat="1" applyFont="1" applyBorder="1" applyAlignment="1">
      <alignment horizontal="center" vertical="center" shrinkToFit="1"/>
    </xf>
    <xf numFmtId="192" fontId="7" fillId="0" borderId="34" xfId="1" applyNumberFormat="1" applyFont="1" applyBorder="1" applyAlignment="1">
      <alignment horizontal="center" vertical="center" wrapText="1"/>
    </xf>
    <xf numFmtId="192" fontId="7" fillId="0" borderId="14" xfId="1" applyNumberFormat="1" applyFont="1" applyBorder="1" applyAlignment="1">
      <alignment horizontal="center" vertical="center" wrapText="1"/>
    </xf>
    <xf numFmtId="192" fontId="7" fillId="0" borderId="35" xfId="1" applyNumberFormat="1" applyFont="1" applyBorder="1" applyAlignment="1">
      <alignment horizontal="center" vertical="center" wrapText="1"/>
    </xf>
    <xf numFmtId="192" fontId="7" fillId="0" borderId="36" xfId="1" applyNumberFormat="1" applyFont="1" applyBorder="1" applyAlignment="1">
      <alignment horizontal="center" vertical="center" wrapText="1"/>
    </xf>
    <xf numFmtId="192" fontId="7" fillId="0" borderId="2" xfId="1" applyNumberFormat="1" applyFont="1" applyBorder="1" applyAlignment="1">
      <alignment horizontal="center" vertical="center" wrapText="1"/>
    </xf>
    <xf numFmtId="192" fontId="7" fillId="0" borderId="37" xfId="1" applyNumberFormat="1" applyFont="1" applyBorder="1" applyAlignment="1">
      <alignment horizontal="center" vertical="center" wrapText="1"/>
    </xf>
    <xf numFmtId="186" fontId="6" fillId="0" borderId="221" xfId="0" applyNumberFormat="1" applyFont="1" applyBorder="1" applyAlignment="1">
      <alignment horizontal="center" vertical="center" shrinkToFit="1"/>
    </xf>
    <xf numFmtId="186" fontId="6" fillId="0" borderId="40" xfId="0" applyNumberFormat="1" applyFont="1" applyBorder="1" applyAlignment="1">
      <alignment horizontal="center" vertical="center" shrinkToFit="1"/>
    </xf>
    <xf numFmtId="186" fontId="6" fillId="0" borderId="222" xfId="0" applyNumberFormat="1" applyFont="1" applyBorder="1" applyAlignment="1">
      <alignment horizontal="center" vertical="center" shrinkToFit="1"/>
    </xf>
    <xf numFmtId="181" fontId="16" fillId="0" borderId="34" xfId="0" applyNumberFormat="1" applyFont="1" applyBorder="1" applyAlignment="1">
      <alignment vertical="center" shrinkToFit="1"/>
    </xf>
    <xf numFmtId="0" fontId="16" fillId="0" borderId="35" xfId="0" applyFont="1" applyBorder="1" applyAlignment="1">
      <alignment vertical="center" shrinkToFit="1"/>
    </xf>
    <xf numFmtId="0" fontId="16" fillId="0" borderId="36" xfId="0" applyFont="1" applyBorder="1" applyAlignment="1">
      <alignment vertical="center" shrinkToFit="1"/>
    </xf>
    <xf numFmtId="0" fontId="16" fillId="0" borderId="37" xfId="0" applyFont="1" applyBorder="1" applyAlignment="1">
      <alignment vertical="center" shrinkToFit="1"/>
    </xf>
    <xf numFmtId="181" fontId="15" fillId="0" borderId="34" xfId="0" applyNumberFormat="1" applyFont="1" applyBorder="1" applyAlignment="1">
      <alignment horizontal="center" vertical="center" wrapText="1"/>
    </xf>
    <xf numFmtId="181" fontId="15" fillId="0" borderId="14" xfId="0" applyNumberFormat="1" applyFont="1" applyBorder="1" applyAlignment="1">
      <alignment horizontal="center" vertical="center" wrapText="1"/>
    </xf>
    <xf numFmtId="181" fontId="15" fillId="0" borderId="15" xfId="0" applyNumberFormat="1" applyFont="1" applyBorder="1" applyAlignment="1">
      <alignment horizontal="center" vertical="center" wrapText="1"/>
    </xf>
    <xf numFmtId="181" fontId="15" fillId="0" borderId="36" xfId="0" applyNumberFormat="1" applyFont="1" applyBorder="1" applyAlignment="1">
      <alignment horizontal="center" vertical="center" wrapText="1"/>
    </xf>
    <xf numFmtId="181" fontId="15" fillId="0" borderId="2" xfId="0" applyNumberFormat="1" applyFont="1" applyBorder="1" applyAlignment="1">
      <alignment horizontal="center" vertical="center" wrapText="1"/>
    </xf>
    <xf numFmtId="181" fontId="15" fillId="0" borderId="38" xfId="0" applyNumberFormat="1" applyFont="1" applyBorder="1" applyAlignment="1">
      <alignment horizontal="center" vertical="center" wrapText="1"/>
    </xf>
    <xf numFmtId="186" fontId="6" fillId="0" borderId="28" xfId="0" applyNumberFormat="1" applyFont="1" applyBorder="1" applyAlignment="1">
      <alignment horizontal="center" vertical="center" shrinkToFit="1"/>
    </xf>
    <xf numFmtId="0" fontId="6" fillId="0" borderId="26" xfId="0" applyFont="1" applyBorder="1" applyAlignment="1">
      <alignment horizontal="left" vertical="center" indent="1" shrinkToFit="1"/>
    </xf>
    <xf numFmtId="186" fontId="6" fillId="0" borderId="26" xfId="0" applyNumberFormat="1" applyFont="1" applyBorder="1" applyAlignment="1">
      <alignment horizontal="center" vertical="center" shrinkToFit="1"/>
    </xf>
    <xf numFmtId="186" fontId="6" fillId="0" borderId="26" xfId="0" applyNumberFormat="1" applyFont="1" applyBorder="1" applyAlignment="1">
      <alignment horizontal="right" vertical="center" shrinkToFit="1"/>
    </xf>
    <xf numFmtId="186" fontId="6" fillId="0" borderId="57" xfId="0" applyNumberFormat="1" applyFont="1" applyBorder="1" applyAlignment="1">
      <alignment horizontal="center" vertical="center" shrinkToFit="1"/>
    </xf>
    <xf numFmtId="0" fontId="58" fillId="0" borderId="19" xfId="0" applyFont="1" applyBorder="1" applyAlignment="1">
      <alignment horizontal="center" vertical="center" wrapText="1" shrinkToFit="1"/>
    </xf>
    <xf numFmtId="0" fontId="58" fillId="0" borderId="23" xfId="0" applyFont="1" applyBorder="1" applyAlignment="1">
      <alignment horizontal="center" vertical="center" wrapText="1" shrinkToFit="1"/>
    </xf>
    <xf numFmtId="181" fontId="58" fillId="0" borderId="30" xfId="1" applyNumberFormat="1" applyFont="1" applyBorder="1" applyAlignment="1">
      <alignment horizontal="center" vertical="center" shrinkToFit="1"/>
    </xf>
    <xf numFmtId="181" fontId="58" fillId="0" borderId="33" xfId="1" applyNumberFormat="1" applyFont="1" applyBorder="1" applyAlignment="1">
      <alignment horizontal="center" vertical="center" shrinkToFit="1"/>
    </xf>
    <xf numFmtId="192" fontId="7" fillId="0" borderId="34" xfId="1" applyNumberFormat="1" applyFont="1" applyBorder="1" applyAlignment="1">
      <alignment horizontal="center" vertical="center" shrinkToFit="1"/>
    </xf>
    <xf numFmtId="192" fontId="7" fillId="0" borderId="14" xfId="1" applyNumberFormat="1" applyFont="1" applyBorder="1" applyAlignment="1">
      <alignment horizontal="center" vertical="center" shrinkToFit="1"/>
    </xf>
    <xf numFmtId="192" fontId="7" fillId="0" borderId="35" xfId="1" applyNumberFormat="1" applyFont="1" applyBorder="1" applyAlignment="1">
      <alignment horizontal="center" vertical="center" shrinkToFit="1"/>
    </xf>
    <xf numFmtId="192" fontId="7" fillId="0" borderId="36" xfId="1" applyNumberFormat="1" applyFont="1" applyBorder="1" applyAlignment="1">
      <alignment horizontal="center" vertical="center" shrinkToFit="1"/>
    </xf>
    <xf numFmtId="192" fontId="7" fillId="0" borderId="2" xfId="1" applyNumberFormat="1" applyFont="1" applyBorder="1" applyAlignment="1">
      <alignment horizontal="center" vertical="center" shrinkToFit="1"/>
    </xf>
    <xf numFmtId="192" fontId="7" fillId="0" borderId="37" xfId="1" applyNumberFormat="1" applyFont="1" applyBorder="1" applyAlignment="1">
      <alignment horizontal="center" vertical="center" shrinkToFit="1"/>
    </xf>
    <xf numFmtId="192" fontId="6" fillId="0" borderId="34" xfId="0" applyNumberFormat="1" applyFont="1" applyBorder="1" applyAlignment="1">
      <alignment horizontal="center" vertical="center" shrinkToFit="1"/>
    </xf>
    <xf numFmtId="192" fontId="6" fillId="0" borderId="14" xfId="0" applyNumberFormat="1" applyFont="1" applyBorder="1" applyAlignment="1">
      <alignment horizontal="center" vertical="center" shrinkToFit="1"/>
    </xf>
    <xf numFmtId="192" fontId="6" fillId="0" borderId="35" xfId="0" applyNumberFormat="1" applyFont="1" applyBorder="1" applyAlignment="1">
      <alignment horizontal="center" vertical="center" shrinkToFit="1"/>
    </xf>
    <xf numFmtId="192" fontId="6" fillId="0" borderId="36" xfId="0" applyNumberFormat="1" applyFont="1" applyBorder="1" applyAlignment="1">
      <alignment horizontal="center" vertical="center" shrinkToFit="1"/>
    </xf>
    <xf numFmtId="192" fontId="6" fillId="0" borderId="2" xfId="0" applyNumberFormat="1" applyFont="1" applyBorder="1" applyAlignment="1">
      <alignment horizontal="center" vertical="center" shrinkToFit="1"/>
    </xf>
    <xf numFmtId="192" fontId="6" fillId="0" borderId="37" xfId="0" applyNumberFormat="1" applyFont="1" applyBorder="1" applyAlignment="1">
      <alignment horizontal="center" vertical="center" shrinkToFit="1"/>
    </xf>
    <xf numFmtId="181" fontId="58" fillId="0" borderId="34" xfId="0" applyNumberFormat="1" applyFont="1" applyBorder="1" applyAlignment="1">
      <alignment vertical="center" shrinkToFit="1"/>
    </xf>
    <xf numFmtId="0" fontId="58" fillId="0" borderId="35" xfId="0" applyFont="1" applyBorder="1" applyAlignment="1">
      <alignment vertical="center" shrinkToFit="1"/>
    </xf>
    <xf numFmtId="0" fontId="58" fillId="0" borderId="36" xfId="0" applyFont="1" applyBorder="1" applyAlignment="1">
      <alignment vertical="center" shrinkToFit="1"/>
    </xf>
    <xf numFmtId="0" fontId="58" fillId="0" borderId="37" xfId="0" applyFont="1" applyBorder="1" applyAlignment="1">
      <alignment vertical="center" shrinkToFit="1"/>
    </xf>
    <xf numFmtId="181" fontId="6" fillId="0" borderId="34" xfId="0" applyNumberFormat="1" applyFont="1" applyBorder="1" applyAlignment="1">
      <alignment horizontal="center" vertical="center" shrinkToFit="1"/>
    </xf>
    <xf numFmtId="181" fontId="6" fillId="0" borderId="14" xfId="0" applyNumberFormat="1" applyFont="1" applyBorder="1" applyAlignment="1">
      <alignment horizontal="center" vertical="center" shrinkToFit="1"/>
    </xf>
    <xf numFmtId="181" fontId="6" fillId="0" borderId="15" xfId="0" applyNumberFormat="1" applyFont="1" applyBorder="1" applyAlignment="1">
      <alignment horizontal="center" vertical="center" shrinkToFit="1"/>
    </xf>
    <xf numFmtId="181" fontId="6" fillId="0" borderId="36" xfId="0" applyNumberFormat="1" applyFont="1" applyBorder="1" applyAlignment="1">
      <alignment horizontal="center" vertical="center" shrinkToFit="1"/>
    </xf>
    <xf numFmtId="181" fontId="6" fillId="0" borderId="2" xfId="0" applyNumberFormat="1" applyFont="1" applyBorder="1" applyAlignment="1">
      <alignment horizontal="center" vertical="center" shrinkToFit="1"/>
    </xf>
    <xf numFmtId="181" fontId="6" fillId="0" borderId="38" xfId="0" applyNumberFormat="1" applyFont="1" applyBorder="1" applyAlignment="1">
      <alignment horizontal="center" vertical="center" shrinkToFit="1"/>
    </xf>
    <xf numFmtId="0" fontId="58" fillId="0" borderId="18" xfId="0" applyFont="1" applyBorder="1" applyAlignment="1">
      <alignment horizontal="center" vertical="center" wrapText="1" shrinkToFit="1"/>
    </xf>
    <xf numFmtId="0" fontId="58" fillId="0" borderId="22" xfId="0" applyFont="1" applyBorder="1" applyAlignment="1">
      <alignment horizontal="center" vertical="center" wrapText="1" shrinkToFit="1"/>
    </xf>
    <xf numFmtId="0" fontId="58" fillId="0" borderId="19" xfId="0" applyFont="1" applyBorder="1" applyAlignment="1">
      <alignment horizontal="center" vertical="center" shrinkToFit="1"/>
    </xf>
    <xf numFmtId="0" fontId="58" fillId="0" borderId="23" xfId="0" applyFont="1" applyBorder="1" applyAlignment="1">
      <alignment horizontal="center" vertical="center" shrinkToFit="1"/>
    </xf>
    <xf numFmtId="0" fontId="9" fillId="0" borderId="42" xfId="0" applyFont="1" applyBorder="1" applyAlignment="1">
      <alignment horizontal="center" vertical="center" shrinkToFit="1"/>
    </xf>
    <xf numFmtId="0" fontId="9" fillId="0" borderId="43" xfId="0" applyFont="1" applyBorder="1" applyAlignment="1">
      <alignment horizontal="center" vertical="center" shrinkToFit="1"/>
    </xf>
    <xf numFmtId="0" fontId="9" fillId="0" borderId="44" xfId="0" applyFont="1" applyBorder="1" applyAlignment="1">
      <alignment horizontal="center" vertical="center" shrinkToFit="1"/>
    </xf>
    <xf numFmtId="179" fontId="9" fillId="0" borderId="39" xfId="0" applyNumberFormat="1" applyFont="1" applyBorder="1" applyAlignment="1">
      <alignment horizontal="center" vertical="center" shrinkToFit="1"/>
    </xf>
    <xf numFmtId="179" fontId="9" fillId="0" borderId="40" xfId="0" applyNumberFormat="1" applyFont="1" applyBorder="1" applyAlignment="1">
      <alignment horizontal="center" vertical="center" shrinkToFit="1"/>
    </xf>
    <xf numFmtId="179" fontId="9" fillId="0" borderId="41" xfId="0" applyNumberFormat="1" applyFont="1" applyBorder="1" applyAlignment="1">
      <alignment horizontal="center" vertical="center" shrinkToFit="1"/>
    </xf>
    <xf numFmtId="0" fontId="9" fillId="0" borderId="26" xfId="0" applyFont="1" applyBorder="1" applyAlignment="1">
      <alignment horizontal="center" vertical="center" shrinkToFit="1"/>
    </xf>
    <xf numFmtId="0" fontId="9" fillId="0" borderId="19" xfId="0" applyFont="1" applyBorder="1" applyAlignment="1">
      <alignment horizontal="center" vertical="center" textRotation="255" shrinkToFit="1"/>
    </xf>
    <xf numFmtId="0" fontId="9" fillId="0" borderId="21" xfId="0" applyFont="1" applyBorder="1" applyAlignment="1">
      <alignment horizontal="center" vertical="center" textRotation="255" shrinkToFit="1"/>
    </xf>
    <xf numFmtId="0" fontId="9" fillId="0" borderId="26" xfId="0" applyFont="1" applyBorder="1" applyAlignment="1">
      <alignment horizontal="center" vertical="center" textRotation="255" shrinkToFit="1"/>
    </xf>
    <xf numFmtId="0" fontId="9" fillId="0" borderId="19" xfId="0" applyFont="1" applyBorder="1" applyAlignment="1">
      <alignment horizontal="center" vertical="center" shrinkToFit="1"/>
    </xf>
    <xf numFmtId="0" fontId="9" fillId="0" borderId="21" xfId="0" applyFont="1" applyBorder="1" applyAlignment="1">
      <alignment horizontal="center" vertical="center" shrinkToFit="1"/>
    </xf>
    <xf numFmtId="0" fontId="9" fillId="0" borderId="31" xfId="0" applyFont="1" applyBorder="1" applyAlignment="1">
      <alignment horizontal="center" vertical="center" shrinkToFit="1"/>
    </xf>
    <xf numFmtId="0" fontId="9" fillId="0" borderId="19" xfId="0" applyFont="1" applyBorder="1" applyAlignment="1">
      <alignment horizontal="center" vertical="center" wrapText="1" shrinkToFit="1"/>
    </xf>
    <xf numFmtId="0" fontId="9" fillId="0" borderId="21" xfId="0" applyFont="1" applyBorder="1" applyAlignment="1">
      <alignment horizontal="center" vertical="center" wrapText="1" shrinkToFit="1"/>
    </xf>
    <xf numFmtId="0" fontId="52" fillId="0" borderId="34" xfId="0" applyFont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35" xfId="0" applyBorder="1" applyAlignment="1">
      <alignment horizontal="center" vertical="center" shrinkToFit="1"/>
    </xf>
    <xf numFmtId="0" fontId="52" fillId="0" borderId="48" xfId="0" applyFont="1" applyBorder="1" applyAlignment="1">
      <alignment horizontal="center" vertical="center" shrinkToFit="1"/>
    </xf>
    <xf numFmtId="0" fontId="0" fillId="0" borderId="49" xfId="0" applyBorder="1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57" fillId="0" borderId="34" xfId="0" applyFont="1" applyBorder="1" applyAlignment="1">
      <alignment horizontal="center" vertical="center" shrinkToFit="1"/>
    </xf>
    <xf numFmtId="0" fontId="57" fillId="0" borderId="35" xfId="0" applyFont="1" applyBorder="1" applyAlignment="1">
      <alignment horizontal="center" vertical="center" shrinkToFit="1"/>
    </xf>
    <xf numFmtId="0" fontId="57" fillId="0" borderId="48" xfId="0" applyFont="1" applyBorder="1" applyAlignment="1">
      <alignment horizontal="center" vertical="center" shrinkToFit="1"/>
    </xf>
    <xf numFmtId="0" fontId="57" fillId="0" borderId="50" xfId="0" applyFont="1" applyBorder="1" applyAlignment="1">
      <alignment horizontal="center" vertical="center" shrinkToFit="1"/>
    </xf>
    <xf numFmtId="0" fontId="12" fillId="0" borderId="30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46" xfId="0" applyFont="1" applyBorder="1" applyAlignment="1">
      <alignment horizontal="center" vertical="center" shrinkToFit="1"/>
    </xf>
    <xf numFmtId="0" fontId="7" fillId="0" borderId="47" xfId="0" applyFont="1" applyBorder="1" applyAlignment="1">
      <alignment horizontal="center" vertical="center" shrinkToFit="1"/>
    </xf>
    <xf numFmtId="0" fontId="7" fillId="0" borderId="48" xfId="0" applyFont="1" applyBorder="1" applyAlignment="1">
      <alignment horizontal="center" vertical="center" shrinkToFit="1"/>
    </xf>
    <xf numFmtId="0" fontId="7" fillId="0" borderId="49" xfId="0" applyFont="1" applyBorder="1" applyAlignment="1">
      <alignment horizontal="center" vertical="center" shrinkToFit="1"/>
    </xf>
    <xf numFmtId="0" fontId="7" fillId="0" borderId="50" xfId="0" applyFont="1" applyBorder="1" applyAlignment="1">
      <alignment horizontal="center" vertical="center" shrinkToFit="1"/>
    </xf>
    <xf numFmtId="0" fontId="9" fillId="0" borderId="18" xfId="0" applyFont="1" applyBorder="1" applyAlignment="1">
      <alignment horizontal="center" vertical="center" textRotation="255" shrinkToFit="1"/>
    </xf>
    <xf numFmtId="0" fontId="9" fillId="0" borderId="20" xfId="0" applyFont="1" applyBorder="1" applyAlignment="1">
      <alignment horizontal="center" vertical="center" textRotation="255" shrinkToFit="1"/>
    </xf>
    <xf numFmtId="0" fontId="9" fillId="0" borderId="25" xfId="0" applyFont="1" applyBorder="1" applyAlignment="1">
      <alignment horizontal="center" vertical="center" textRotation="255" shrinkToFit="1"/>
    </xf>
    <xf numFmtId="0" fontId="6" fillId="0" borderId="45" xfId="0" applyFont="1" applyBorder="1" applyAlignment="1">
      <alignment horizontal="left" vertical="center" wrapText="1" indent="1" shrinkToFit="1"/>
    </xf>
    <xf numFmtId="0" fontId="6" fillId="0" borderId="46" xfId="0" applyFont="1" applyBorder="1" applyAlignment="1">
      <alignment horizontal="left" vertical="center" wrapText="1" indent="1" shrinkToFit="1"/>
    </xf>
    <xf numFmtId="0" fontId="6" fillId="0" borderId="51" xfId="0" applyFont="1" applyBorder="1" applyAlignment="1">
      <alignment horizontal="left" vertical="center" wrapText="1" indent="1" shrinkToFit="1"/>
    </xf>
    <xf numFmtId="0" fontId="6" fillId="0" borderId="48" xfId="0" applyFont="1" applyBorder="1" applyAlignment="1">
      <alignment horizontal="left" vertical="center" wrapText="1" indent="1" shrinkToFit="1"/>
    </xf>
    <xf numFmtId="0" fontId="6" fillId="0" borderId="49" xfId="0" applyFont="1" applyBorder="1" applyAlignment="1">
      <alignment horizontal="left" vertical="center" wrapText="1" indent="1" shrinkToFit="1"/>
    </xf>
    <xf numFmtId="0" fontId="6" fillId="0" borderId="52" xfId="0" applyFont="1" applyBorder="1" applyAlignment="1">
      <alignment horizontal="left" vertical="center" wrapText="1" indent="1" shrinkToFit="1"/>
    </xf>
    <xf numFmtId="0" fontId="6" fillId="0" borderId="21" xfId="0" applyFont="1" applyBorder="1" applyAlignment="1">
      <alignment horizontal="center" vertical="center" shrinkToFit="1"/>
    </xf>
    <xf numFmtId="0" fontId="6" fillId="0" borderId="26" xfId="0" applyFont="1" applyBorder="1" applyAlignment="1">
      <alignment horizontal="center" vertical="center" shrinkToFit="1"/>
    </xf>
    <xf numFmtId="0" fontId="6" fillId="0" borderId="47" xfId="0" applyFont="1" applyBorder="1" applyAlignment="1">
      <alignment horizontal="left" vertical="center" wrapText="1" indent="1" shrinkToFit="1"/>
    </xf>
    <xf numFmtId="0" fontId="6" fillId="0" borderId="50" xfId="0" applyFont="1" applyBorder="1" applyAlignment="1">
      <alignment horizontal="left" vertical="center" wrapText="1" indent="1" shrinkToFit="1"/>
    </xf>
    <xf numFmtId="186" fontId="6" fillId="0" borderId="59" xfId="0" applyNumberFormat="1" applyFont="1" applyBorder="1" applyAlignment="1">
      <alignment horizontal="center" vertical="center" shrinkToFit="1"/>
    </xf>
    <xf numFmtId="186" fontId="6" fillId="0" borderId="43" xfId="0" applyNumberFormat="1" applyFont="1" applyBorder="1" applyAlignment="1">
      <alignment horizontal="center" vertical="center" shrinkToFit="1"/>
    </xf>
    <xf numFmtId="186" fontId="6" fillId="0" borderId="60" xfId="0" applyNumberFormat="1" applyFont="1" applyBorder="1" applyAlignment="1">
      <alignment horizontal="center" vertical="center" shrinkToFit="1"/>
    </xf>
    <xf numFmtId="0" fontId="12" fillId="0" borderId="55" xfId="0" applyFont="1" applyBorder="1" applyAlignment="1">
      <alignment horizontal="center" vertical="center" shrinkToFit="1"/>
    </xf>
    <xf numFmtId="0" fontId="12" fillId="0" borderId="56" xfId="0" applyFont="1" applyBorder="1" applyAlignment="1">
      <alignment horizontal="center" vertical="center" shrinkToFit="1"/>
    </xf>
    <xf numFmtId="0" fontId="11" fillId="0" borderId="14" xfId="0" applyFont="1" applyBorder="1" applyAlignment="1">
      <alignment horizontal="right" vertical="center" shrinkToFit="1"/>
    </xf>
    <xf numFmtId="181" fontId="59" fillId="0" borderId="45" xfId="0" applyNumberFormat="1" applyFont="1" applyBorder="1" applyAlignment="1">
      <alignment horizontal="center" vertical="center" shrinkToFit="1"/>
    </xf>
    <xf numFmtId="181" fontId="59" fillId="0" borderId="46" xfId="0" applyNumberFormat="1" applyFont="1" applyBorder="1" applyAlignment="1">
      <alignment horizontal="center" vertical="center" shrinkToFit="1"/>
    </xf>
    <xf numFmtId="181" fontId="59" fillId="0" borderId="47" xfId="0" applyNumberFormat="1" applyFont="1" applyBorder="1" applyAlignment="1">
      <alignment horizontal="center" vertical="center" shrinkToFit="1"/>
    </xf>
    <xf numFmtId="181" fontId="59" fillId="0" borderId="53" xfId="0" applyNumberFormat="1" applyFont="1" applyBorder="1" applyAlignment="1">
      <alignment horizontal="center" vertical="center" shrinkToFit="1"/>
    </xf>
    <xf numFmtId="181" fontId="59" fillId="0" borderId="0" xfId="0" applyNumberFormat="1" applyFont="1" applyAlignment="1">
      <alignment horizontal="center" vertical="center" shrinkToFit="1"/>
    </xf>
    <xf numFmtId="181" fontId="59" fillId="0" borderId="54" xfId="0" applyNumberFormat="1" applyFont="1" applyBorder="1" applyAlignment="1">
      <alignment horizontal="center" vertical="center" shrinkToFit="1"/>
    </xf>
    <xf numFmtId="186" fontId="6" fillId="0" borderId="59" xfId="0" applyNumberFormat="1" applyFont="1" applyBorder="1" applyAlignment="1">
      <alignment horizontal="right" vertical="center" shrinkToFit="1"/>
    </xf>
    <xf numFmtId="186" fontId="6" fillId="0" borderId="43" xfId="0" applyNumberFormat="1" applyFont="1" applyBorder="1" applyAlignment="1">
      <alignment horizontal="right" vertical="center" shrinkToFit="1"/>
    </xf>
    <xf numFmtId="186" fontId="6" fillId="0" borderId="44" xfId="0" applyNumberFormat="1" applyFont="1" applyBorder="1" applyAlignment="1">
      <alignment horizontal="right" vertical="center" shrinkToFit="1"/>
    </xf>
    <xf numFmtId="0" fontId="6" fillId="0" borderId="59" xfId="0" applyFont="1" applyBorder="1" applyAlignment="1">
      <alignment horizontal="left" vertical="center" indent="1" shrinkToFit="1"/>
    </xf>
    <xf numFmtId="0" fontId="6" fillId="0" borderId="43" xfId="0" applyFont="1" applyBorder="1" applyAlignment="1">
      <alignment horizontal="left" vertical="center" indent="1" shrinkToFit="1"/>
    </xf>
    <xf numFmtId="0" fontId="6" fillId="0" borderId="44" xfId="0" applyFont="1" applyBorder="1" applyAlignment="1">
      <alignment horizontal="left" vertical="center" indent="1" shrinkToFit="1"/>
    </xf>
    <xf numFmtId="186" fontId="6" fillId="0" borderId="44" xfId="0" applyNumberFormat="1" applyFont="1" applyBorder="1" applyAlignment="1">
      <alignment horizontal="center" vertical="center" shrinkToFit="1"/>
    </xf>
    <xf numFmtId="0" fontId="6" fillId="0" borderId="28" xfId="0" applyFont="1" applyBorder="1" applyAlignment="1">
      <alignment horizontal="center" vertical="center" shrinkToFit="1"/>
    </xf>
    <xf numFmtId="0" fontId="6" fillId="0" borderId="57" xfId="0" applyFont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 shrinkToFit="1"/>
    </xf>
    <xf numFmtId="0" fontId="7" fillId="0" borderId="52" xfId="0" applyFont="1" applyBorder="1" applyAlignment="1">
      <alignment horizontal="center" vertical="center" shrinkToFit="1"/>
    </xf>
    <xf numFmtId="0" fontId="9" fillId="0" borderId="26" xfId="0" applyFont="1" applyBorder="1" applyAlignment="1">
      <alignment horizontal="center" vertical="center" wrapText="1" shrinkToFit="1"/>
    </xf>
    <xf numFmtId="0" fontId="9" fillId="0" borderId="33" xfId="0" applyFont="1" applyBorder="1" applyAlignment="1">
      <alignment horizontal="center" vertical="center" wrapText="1" shrinkToFit="1"/>
    </xf>
    <xf numFmtId="177" fontId="8" fillId="0" borderId="0" xfId="0" applyNumberFormat="1" applyFont="1">
      <alignment vertical="center"/>
    </xf>
    <xf numFmtId="0" fontId="23" fillId="0" borderId="80" xfId="0" applyFont="1" applyBorder="1" applyAlignment="1">
      <alignment horizontal="center" vertical="center"/>
    </xf>
    <xf numFmtId="0" fontId="23" fillId="0" borderId="81" xfId="0" applyFont="1" applyBorder="1" applyAlignment="1">
      <alignment horizontal="center" vertical="center"/>
    </xf>
    <xf numFmtId="0" fontId="23" fillId="0" borderId="86" xfId="0" applyFont="1" applyBorder="1" applyAlignment="1">
      <alignment horizontal="center" vertical="center"/>
    </xf>
    <xf numFmtId="0" fontId="23" fillId="0" borderId="87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81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81" xfId="0" applyFont="1" applyBorder="1" applyAlignment="1">
      <alignment horizontal="distributed" vertical="center"/>
    </xf>
    <xf numFmtId="0" fontId="24" fillId="0" borderId="0" xfId="0" applyFont="1" applyAlignment="1">
      <alignment horizontal="distributed" vertical="center"/>
    </xf>
    <xf numFmtId="0" fontId="25" fillId="0" borderId="82" xfId="0" applyFont="1" applyBorder="1" applyAlignment="1">
      <alignment horizontal="center" vertical="center"/>
    </xf>
    <xf numFmtId="0" fontId="25" fillId="0" borderId="83" xfId="0" applyFont="1" applyBorder="1" applyAlignment="1">
      <alignment horizontal="center" vertical="center"/>
    </xf>
    <xf numFmtId="0" fontId="25" fillId="0" borderId="84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/>
    </xf>
    <xf numFmtId="0" fontId="6" fillId="0" borderId="83" xfId="0" applyFont="1" applyBorder="1" applyAlignment="1">
      <alignment horizontal="center" vertical="center"/>
    </xf>
    <xf numFmtId="0" fontId="24" fillId="0" borderId="87" xfId="0" applyFont="1" applyBorder="1" applyAlignment="1">
      <alignment horizontal="distributed" vertical="center"/>
    </xf>
    <xf numFmtId="0" fontId="12" fillId="0" borderId="96" xfId="0" applyFont="1" applyBorder="1" applyAlignment="1">
      <alignment horizontal="center" vertical="center"/>
    </xf>
    <xf numFmtId="0" fontId="12" fillId="0" borderId="93" xfId="0" applyFont="1" applyBorder="1" applyAlignment="1">
      <alignment horizontal="center" vertical="center"/>
    </xf>
    <xf numFmtId="0" fontId="12" fillId="0" borderId="97" xfId="0" applyFont="1" applyBorder="1" applyAlignment="1">
      <alignment horizontal="center" vertical="center"/>
    </xf>
    <xf numFmtId="0" fontId="12" fillId="0" borderId="100" xfId="0" applyFont="1" applyBorder="1" applyAlignment="1">
      <alignment horizontal="center" vertical="center"/>
    </xf>
    <xf numFmtId="0" fontId="25" fillId="0" borderId="88" xfId="0" applyFont="1" applyBorder="1" applyAlignment="1">
      <alignment horizontal="center" vertical="center"/>
    </xf>
    <xf numFmtId="0" fontId="25" fillId="0" borderId="89" xfId="0" applyFont="1" applyBorder="1" applyAlignment="1">
      <alignment horizontal="center" vertical="center"/>
    </xf>
    <xf numFmtId="0" fontId="25" fillId="0" borderId="90" xfId="0" applyFont="1" applyBorder="1" applyAlignment="1">
      <alignment horizontal="center" vertical="center"/>
    </xf>
    <xf numFmtId="0" fontId="6" fillId="0" borderId="88" xfId="0" applyFont="1" applyBorder="1" applyAlignment="1">
      <alignment horizontal="center" vertical="center"/>
    </xf>
    <xf numFmtId="0" fontId="6" fillId="0" borderId="89" xfId="0" applyFont="1" applyBorder="1" applyAlignment="1">
      <alignment horizontal="center" vertical="center"/>
    </xf>
    <xf numFmtId="0" fontId="6" fillId="0" borderId="91" xfId="0" applyFont="1" applyBorder="1" applyAlignment="1">
      <alignment horizontal="center" vertical="center"/>
    </xf>
    <xf numFmtId="0" fontId="26" fillId="0" borderId="92" xfId="0" applyFont="1" applyBorder="1" applyAlignment="1">
      <alignment horizontal="center" vertical="center" textRotation="255"/>
    </xf>
    <xf numFmtId="0" fontId="26" fillId="0" borderId="120" xfId="0" applyFont="1" applyBorder="1" applyAlignment="1">
      <alignment horizontal="center" vertical="center" textRotation="255"/>
    </xf>
    <xf numFmtId="0" fontId="25" fillId="0" borderId="93" xfId="0" applyFont="1" applyBorder="1" applyAlignment="1">
      <alignment horizontal="center" vertical="center"/>
    </xf>
    <xf numFmtId="0" fontId="25" fillId="0" borderId="94" xfId="0" applyFont="1" applyBorder="1" applyAlignment="1">
      <alignment horizontal="center" vertical="center"/>
    </xf>
    <xf numFmtId="0" fontId="12" fillId="0" borderId="95" xfId="0" applyFont="1" applyBorder="1" applyAlignment="1">
      <alignment horizontal="center" vertical="center"/>
    </xf>
    <xf numFmtId="0" fontId="12" fillId="0" borderId="92" xfId="0" applyFont="1" applyBorder="1" applyAlignment="1">
      <alignment horizontal="center" vertical="center"/>
    </xf>
    <xf numFmtId="0" fontId="12" fillId="0" borderId="102" xfId="0" applyFont="1" applyBorder="1" applyAlignment="1">
      <alignment horizontal="center" vertical="center"/>
    </xf>
    <xf numFmtId="0" fontId="12" fillId="0" borderId="99" xfId="0" applyFont="1" applyBorder="1" applyAlignment="1">
      <alignment horizontal="center" vertical="center"/>
    </xf>
    <xf numFmtId="0" fontId="12" fillId="0" borderId="103" xfId="0" applyFont="1" applyBorder="1" applyAlignment="1">
      <alignment horizontal="center" vertical="center"/>
    </xf>
    <xf numFmtId="0" fontId="25" fillId="0" borderId="104" xfId="0" applyFont="1" applyBorder="1" applyAlignment="1">
      <alignment horizontal="center" vertical="center"/>
    </xf>
    <xf numFmtId="0" fontId="2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 shrinkToFit="1"/>
    </xf>
    <xf numFmtId="0" fontId="15" fillId="0" borderId="107" xfId="0" applyFont="1" applyBorder="1" applyAlignment="1">
      <alignment horizontal="center" vertical="center" shrinkToFit="1"/>
    </xf>
    <xf numFmtId="0" fontId="15" fillId="0" borderId="108" xfId="0" applyFont="1" applyBorder="1" applyAlignment="1">
      <alignment horizontal="center" vertical="center" shrinkToFit="1"/>
    </xf>
    <xf numFmtId="0" fontId="15" fillId="0" borderId="115" xfId="0" applyFont="1" applyBorder="1" applyAlignment="1">
      <alignment horizontal="center" vertical="center" shrinkToFit="1"/>
    </xf>
    <xf numFmtId="0" fontId="15" fillId="0" borderId="116" xfId="0" applyFont="1" applyBorder="1" applyAlignment="1">
      <alignment horizontal="center" vertical="center" shrinkToFit="1"/>
    </xf>
    <xf numFmtId="0" fontId="15" fillId="0" borderId="117" xfId="0" applyFont="1" applyBorder="1" applyAlignment="1">
      <alignment horizontal="center" vertical="center" shrinkToFit="1"/>
    </xf>
    <xf numFmtId="0" fontId="22" fillId="0" borderId="93" xfId="0" applyFont="1" applyBorder="1" applyAlignment="1">
      <alignment horizontal="center" vertical="center" textRotation="255"/>
    </xf>
    <xf numFmtId="0" fontId="6" fillId="0" borderId="102" xfId="0" applyFont="1" applyBorder="1" applyAlignment="1">
      <alignment horizontal="center" vertical="center" textRotation="255"/>
    </xf>
    <xf numFmtId="0" fontId="15" fillId="0" borderId="93" xfId="0" applyFont="1" applyBorder="1" applyAlignment="1">
      <alignment horizontal="center" vertical="center" shrinkToFit="1"/>
    </xf>
    <xf numFmtId="0" fontId="15" fillId="0" borderId="94" xfId="0" applyFont="1" applyBorder="1" applyAlignment="1">
      <alignment horizontal="center" vertical="center" shrinkToFit="1"/>
    </xf>
    <xf numFmtId="0" fontId="15" fillId="0" borderId="102" xfId="0" applyFont="1" applyBorder="1" applyAlignment="1">
      <alignment horizontal="center" vertical="center" shrinkToFit="1"/>
    </xf>
    <xf numFmtId="0" fontId="15" fillId="0" borderId="88" xfId="0" applyFont="1" applyBorder="1" applyAlignment="1">
      <alignment horizontal="center" vertical="center" shrinkToFit="1"/>
    </xf>
    <xf numFmtId="0" fontId="27" fillId="0" borderId="109" xfId="0" applyFont="1" applyBorder="1" applyAlignment="1">
      <alignment horizontal="center" vertical="center"/>
    </xf>
    <xf numFmtId="0" fontId="27" fillId="0" borderId="91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111" xfId="0" applyFont="1" applyBorder="1" applyAlignment="1">
      <alignment horizontal="center" vertical="center" shrinkToFit="1"/>
    </xf>
    <xf numFmtId="0" fontId="15" fillId="0" borderId="114" xfId="0" applyFont="1" applyBorder="1" applyAlignment="1">
      <alignment horizontal="center" vertical="center" shrinkToFit="1"/>
    </xf>
    <xf numFmtId="0" fontId="15" fillId="0" borderId="87" xfId="0" applyFont="1" applyBorder="1" applyAlignment="1">
      <alignment horizontal="center" vertical="center" shrinkToFit="1"/>
    </xf>
    <xf numFmtId="0" fontId="15" fillId="0" borderId="118" xfId="0" applyFont="1" applyBorder="1" applyAlignment="1">
      <alignment horizontal="center" vertical="center" shrinkToFit="1"/>
    </xf>
    <xf numFmtId="0" fontId="22" fillId="0" borderId="96" xfId="0" applyFont="1" applyBorder="1" applyAlignment="1">
      <alignment horizontal="center" vertical="center" textRotation="255"/>
    </xf>
    <xf numFmtId="0" fontId="6" fillId="0" borderId="93" xfId="0" applyFont="1" applyBorder="1" applyAlignment="1">
      <alignment horizontal="center" vertical="center" textRotation="255"/>
    </xf>
    <xf numFmtId="0" fontId="27" fillId="0" borderId="84" xfId="0" applyFont="1" applyBorder="1" applyAlignment="1">
      <alignment horizontal="center" vertical="center"/>
    </xf>
    <xf numFmtId="0" fontId="27" fillId="0" borderId="98" xfId="0" applyFont="1" applyBorder="1" applyAlignment="1">
      <alignment horizontal="center" vertical="center"/>
    </xf>
    <xf numFmtId="0" fontId="25" fillId="0" borderId="112" xfId="0" applyFont="1" applyBorder="1" applyAlignment="1">
      <alignment horizontal="center" vertical="center"/>
    </xf>
    <xf numFmtId="0" fontId="25" fillId="0" borderId="114" xfId="0" applyFont="1" applyBorder="1" applyAlignment="1">
      <alignment horizontal="center" vertical="center"/>
    </xf>
    <xf numFmtId="0" fontId="15" fillId="0" borderId="110" xfId="0" applyFont="1" applyBorder="1" applyAlignment="1">
      <alignment horizontal="left" vertical="center" wrapText="1" indent="1"/>
    </xf>
    <xf numFmtId="0" fontId="1" fillId="0" borderId="81" xfId="0" applyFont="1" applyBorder="1" applyAlignment="1">
      <alignment horizontal="left" vertical="center" wrapText="1" indent="1"/>
    </xf>
    <xf numFmtId="0" fontId="1" fillId="0" borderId="262" xfId="0" applyFont="1" applyBorder="1" applyAlignment="1">
      <alignment horizontal="left" vertical="center" wrapText="1" indent="1"/>
    </xf>
    <xf numFmtId="0" fontId="1" fillId="0" borderId="114" xfId="0" applyFont="1" applyBorder="1" applyAlignment="1">
      <alignment horizontal="left" vertical="center" wrapText="1" indent="1"/>
    </xf>
    <xf numFmtId="0" fontId="1" fillId="0" borderId="87" xfId="0" applyFont="1" applyBorder="1" applyAlignment="1">
      <alignment horizontal="left" vertical="center" wrapText="1" indent="1"/>
    </xf>
    <xf numFmtId="0" fontId="1" fillId="0" borderId="113" xfId="0" applyFont="1" applyBorder="1" applyAlignment="1">
      <alignment horizontal="left" vertical="center" wrapText="1" indent="1"/>
    </xf>
    <xf numFmtId="0" fontId="15" fillId="0" borderId="105" xfId="0" applyFont="1" applyBorder="1" applyAlignment="1">
      <alignment horizontal="left" vertical="center" wrapText="1" indent="1"/>
    </xf>
    <xf numFmtId="0" fontId="15" fillId="0" borderId="107" xfId="0" applyFont="1" applyBorder="1" applyAlignment="1">
      <alignment horizontal="left" vertical="center" wrapText="1" indent="1"/>
    </xf>
    <xf numFmtId="0" fontId="15" fillId="0" borderId="108" xfId="0" applyFont="1" applyBorder="1" applyAlignment="1">
      <alignment horizontal="left" vertical="center" wrapText="1" indent="1"/>
    </xf>
    <xf numFmtId="0" fontId="15" fillId="0" borderId="114" xfId="0" applyFont="1" applyBorder="1" applyAlignment="1">
      <alignment horizontal="left" vertical="center" wrapText="1" indent="1"/>
    </xf>
    <xf numFmtId="0" fontId="15" fillId="0" borderId="87" xfId="0" applyFont="1" applyBorder="1" applyAlignment="1">
      <alignment horizontal="left" vertical="center" wrapText="1" indent="1"/>
    </xf>
    <xf numFmtId="0" fontId="15" fillId="0" borderId="118" xfId="0" applyFont="1" applyBorder="1" applyAlignment="1">
      <alignment horizontal="left" vertical="center" wrapText="1" indent="1"/>
    </xf>
    <xf numFmtId="0" fontId="26" fillId="0" borderId="98" xfId="0" applyFont="1" applyBorder="1" applyAlignment="1">
      <alignment horizontal="center" vertical="center" textRotation="255"/>
    </xf>
    <xf numFmtId="0" fontId="26" fillId="0" borderId="108" xfId="0" applyFont="1" applyBorder="1" applyAlignment="1">
      <alignment horizontal="center" vertical="center" textRotation="255"/>
    </xf>
    <xf numFmtId="0" fontId="12" fillId="0" borderId="101" xfId="0" applyFont="1" applyBorder="1" applyAlignment="1">
      <alignment horizontal="center" vertical="center"/>
    </xf>
    <xf numFmtId="0" fontId="22" fillId="0" borderId="95" xfId="0" applyFont="1" applyBorder="1" applyAlignment="1">
      <alignment horizontal="center" vertical="center"/>
    </xf>
    <xf numFmtId="0" fontId="22" fillId="0" borderId="96" xfId="0" applyFont="1" applyBorder="1" applyAlignment="1">
      <alignment horizontal="center" vertical="center"/>
    </xf>
    <xf numFmtId="0" fontId="22" fillId="0" borderId="97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 shrinkToFit="1"/>
    </xf>
    <xf numFmtId="0" fontId="15" fillId="0" borderId="121" xfId="0" applyFont="1" applyBorder="1" applyAlignment="1">
      <alignment horizontal="center" vertical="center" shrinkToFit="1"/>
    </xf>
    <xf numFmtId="0" fontId="6" fillId="0" borderId="104" xfId="0" applyFont="1" applyBorder="1" applyAlignment="1">
      <alignment horizontal="center" vertical="center" textRotation="255"/>
    </xf>
    <xf numFmtId="0" fontId="15" fillId="0" borderId="119" xfId="0" applyFont="1" applyBorder="1" applyAlignment="1">
      <alignment horizontal="center" vertical="center" shrinkToFit="1"/>
    </xf>
    <xf numFmtId="0" fontId="15" fillId="0" borderId="122" xfId="0" applyFont="1" applyBorder="1" applyAlignment="1">
      <alignment horizontal="center" vertical="center" shrinkToFit="1"/>
    </xf>
    <xf numFmtId="0" fontId="22" fillId="0" borderId="92" xfId="0" applyFont="1" applyBorder="1" applyAlignment="1">
      <alignment horizontal="center" vertical="center"/>
    </xf>
    <xf numFmtId="0" fontId="22" fillId="0" borderId="93" xfId="0" applyFont="1" applyBorder="1" applyAlignment="1">
      <alignment horizontal="center" vertical="center"/>
    </xf>
    <xf numFmtId="0" fontId="6" fillId="0" borderId="93" xfId="0" applyFont="1" applyBorder="1" applyAlignment="1">
      <alignment horizontal="center" vertical="center" wrapText="1"/>
    </xf>
    <xf numFmtId="0" fontId="6" fillId="0" borderId="100" xfId="0" applyFont="1" applyBorder="1" applyAlignment="1">
      <alignment horizontal="center" vertical="center" wrapText="1"/>
    </xf>
    <xf numFmtId="0" fontId="6" fillId="0" borderId="102" xfId="0" applyFont="1" applyBorder="1" applyAlignment="1">
      <alignment horizontal="center" vertical="center" wrapText="1"/>
    </xf>
    <xf numFmtId="0" fontId="6" fillId="0" borderId="124" xfId="0" applyFont="1" applyBorder="1" applyAlignment="1">
      <alignment horizontal="center" vertical="center" wrapText="1"/>
    </xf>
    <xf numFmtId="0" fontId="2" fillId="0" borderId="123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190" fontId="6" fillId="0" borderId="88" xfId="0" applyNumberFormat="1" applyFont="1" applyBorder="1" applyAlignment="1">
      <alignment horizontal="center" vertical="center"/>
    </xf>
    <xf numFmtId="190" fontId="6" fillId="0" borderId="90" xfId="0" applyNumberFormat="1" applyFont="1" applyBorder="1" applyAlignment="1">
      <alignment horizontal="center" vertical="center"/>
    </xf>
    <xf numFmtId="0" fontId="22" fillId="0" borderId="112" xfId="0" applyFont="1" applyBorder="1" applyAlignment="1">
      <alignment horizontal="center" vertical="center"/>
    </xf>
    <xf numFmtId="0" fontId="22" fillId="0" borderId="82" xfId="0" applyFont="1" applyBorder="1" applyAlignment="1">
      <alignment horizontal="center" vertical="center"/>
    </xf>
    <xf numFmtId="0" fontId="22" fillId="0" borderId="83" xfId="0" applyFont="1" applyBorder="1" applyAlignment="1">
      <alignment horizontal="center" vertical="center"/>
    </xf>
    <xf numFmtId="0" fontId="22" fillId="0" borderId="84" xfId="0" applyFont="1" applyBorder="1" applyAlignment="1">
      <alignment horizontal="center" vertical="center"/>
    </xf>
    <xf numFmtId="0" fontId="22" fillId="0" borderId="114" xfId="0" applyFont="1" applyBorder="1" applyAlignment="1">
      <alignment horizontal="center" vertical="center"/>
    </xf>
    <xf numFmtId="0" fontId="22" fillId="0" borderId="126" xfId="0" applyFont="1" applyBorder="1" applyAlignment="1">
      <alignment horizontal="center" vertical="center"/>
    </xf>
    <xf numFmtId="0" fontId="6" fillId="0" borderId="94" xfId="0" applyFont="1" applyBorder="1" applyAlignment="1">
      <alignment horizontal="left" vertical="center" indent="1" shrinkToFit="1"/>
    </xf>
    <xf numFmtId="0" fontId="6" fillId="0" borderId="127" xfId="0" applyFont="1" applyBorder="1" applyAlignment="1">
      <alignment horizontal="left" vertical="center" indent="1" shrinkToFit="1"/>
    </xf>
    <xf numFmtId="0" fontId="6" fillId="0" borderId="98" xfId="0" applyFont="1" applyBorder="1" applyAlignment="1">
      <alignment horizontal="left" vertical="center" indent="1" shrinkToFit="1"/>
    </xf>
    <xf numFmtId="0" fontId="6" fillId="0" borderId="94" xfId="0" applyFont="1" applyBorder="1" applyAlignment="1">
      <alignment horizontal="center" vertical="center"/>
    </xf>
    <xf numFmtId="0" fontId="6" fillId="0" borderId="127" xfId="0" applyFont="1" applyBorder="1" applyAlignment="1">
      <alignment horizontal="center" vertical="center"/>
    </xf>
    <xf numFmtId="0" fontId="6" fillId="0" borderId="98" xfId="0" applyFont="1" applyBorder="1" applyAlignment="1">
      <alignment horizontal="center" vertical="center"/>
    </xf>
    <xf numFmtId="183" fontId="6" fillId="0" borderId="94" xfId="0" applyNumberFormat="1" applyFont="1" applyBorder="1">
      <alignment vertical="center"/>
    </xf>
    <xf numFmtId="183" fontId="6" fillId="0" borderId="127" xfId="0" applyNumberFormat="1" applyFont="1" applyBorder="1">
      <alignment vertical="center"/>
    </xf>
    <xf numFmtId="183" fontId="6" fillId="0" borderId="98" xfId="0" applyNumberFormat="1" applyFont="1" applyBorder="1">
      <alignment vertical="center"/>
    </xf>
    <xf numFmtId="183" fontId="6" fillId="0" borderId="94" xfId="0" applyNumberFormat="1" applyFont="1" applyBorder="1" applyAlignment="1">
      <alignment horizontal="right" vertical="center"/>
    </xf>
    <xf numFmtId="183" fontId="6" fillId="0" borderId="127" xfId="0" applyNumberFormat="1" applyFont="1" applyBorder="1" applyAlignment="1">
      <alignment horizontal="right" vertical="center"/>
    </xf>
    <xf numFmtId="183" fontId="6" fillId="0" borderId="98" xfId="0" applyNumberFormat="1" applyFont="1" applyBorder="1" applyAlignment="1">
      <alignment horizontal="right" vertical="center"/>
    </xf>
    <xf numFmtId="0" fontId="6" fillId="0" borderId="93" xfId="0" applyFont="1" applyBorder="1" applyAlignment="1">
      <alignment horizontal="center" vertical="center"/>
    </xf>
    <xf numFmtId="0" fontId="6" fillId="0" borderId="100" xfId="0" applyFont="1" applyBorder="1" applyAlignment="1">
      <alignment horizontal="center" vertical="center"/>
    </xf>
    <xf numFmtId="0" fontId="6" fillId="0" borderId="109" xfId="0" applyFont="1" applyBorder="1" applyAlignment="1">
      <alignment horizontal="center" vertical="center"/>
    </xf>
    <xf numFmtId="0" fontId="22" fillId="0" borderId="94" xfId="0" applyFont="1" applyBorder="1" applyAlignment="1">
      <alignment horizontal="center" vertical="center"/>
    </xf>
    <xf numFmtId="0" fontId="22" fillId="0" borderId="102" xfId="0" applyFont="1" applyBorder="1" applyAlignment="1">
      <alignment horizontal="center" vertical="center"/>
    </xf>
    <xf numFmtId="0" fontId="22" fillId="0" borderId="88" xfId="0" applyFont="1" applyBorder="1" applyAlignment="1">
      <alignment horizontal="center" vertical="center"/>
    </xf>
    <xf numFmtId="0" fontId="24" fillId="0" borderId="107" xfId="0" applyFont="1" applyBorder="1" applyAlignment="1">
      <alignment horizontal="left" vertical="center" wrapText="1"/>
    </xf>
    <xf numFmtId="0" fontId="24" fillId="0" borderId="116" xfId="0" applyFont="1" applyBorder="1" applyAlignment="1">
      <alignment horizontal="left" vertical="center" wrapText="1"/>
    </xf>
    <xf numFmtId="0" fontId="22" fillId="0" borderId="109" xfId="0" applyFont="1" applyBorder="1" applyAlignment="1">
      <alignment horizontal="center" vertical="center"/>
    </xf>
    <xf numFmtId="0" fontId="22" fillId="0" borderId="91" xfId="0" applyFont="1" applyBorder="1" applyAlignment="1">
      <alignment horizontal="center" vertical="center"/>
    </xf>
    <xf numFmtId="189" fontId="7" fillId="0" borderId="123" xfId="1" applyNumberFormat="1" applyFont="1" applyBorder="1" applyAlignment="1" applyProtection="1">
      <alignment horizontal="center" vertical="center"/>
    </xf>
    <xf numFmtId="189" fontId="7" fillId="0" borderId="89" xfId="1" applyNumberFormat="1" applyFont="1" applyBorder="1" applyAlignment="1" applyProtection="1">
      <alignment horizontal="center" vertical="center"/>
    </xf>
    <xf numFmtId="189" fontId="7" fillId="0" borderId="90" xfId="1" applyNumberFormat="1" applyFont="1" applyBorder="1" applyAlignment="1" applyProtection="1">
      <alignment horizontal="center" vertical="center"/>
    </xf>
    <xf numFmtId="189" fontId="6" fillId="0" borderId="102" xfId="1" applyNumberFormat="1" applyFont="1" applyBorder="1" applyAlignment="1" applyProtection="1">
      <alignment horizontal="center" vertical="center"/>
    </xf>
    <xf numFmtId="0" fontId="20" fillId="0" borderId="81" xfId="0" applyFont="1" applyBorder="1" applyAlignment="1">
      <alignment horizontal="right" vertical="center"/>
    </xf>
    <xf numFmtId="0" fontId="30" fillId="0" borderId="129" xfId="0" applyFont="1" applyBorder="1" applyAlignment="1">
      <alignment horizontal="center" vertical="center"/>
    </xf>
    <xf numFmtId="0" fontId="30" fillId="0" borderId="130" xfId="0" applyFont="1" applyBorder="1" applyAlignment="1">
      <alignment horizontal="center" vertical="center"/>
    </xf>
    <xf numFmtId="0" fontId="30" fillId="0" borderId="135" xfId="0" applyFont="1" applyBorder="1" applyAlignment="1">
      <alignment horizontal="center" vertical="center"/>
    </xf>
    <xf numFmtId="0" fontId="30" fillId="0" borderId="136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130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130" xfId="0" applyFont="1" applyBorder="1" applyAlignment="1">
      <alignment horizontal="distributed" vertical="center"/>
    </xf>
    <xf numFmtId="0" fontId="31" fillId="0" borderId="0" xfId="0" applyFont="1" applyAlignment="1">
      <alignment horizontal="distributed" vertical="center"/>
    </xf>
    <xf numFmtId="0" fontId="32" fillId="0" borderId="131" xfId="0" applyFont="1" applyBorder="1" applyAlignment="1">
      <alignment horizontal="center" vertical="center"/>
    </xf>
    <xf numFmtId="0" fontId="32" fillId="0" borderId="132" xfId="0" applyFont="1" applyBorder="1" applyAlignment="1">
      <alignment horizontal="center" vertical="center"/>
    </xf>
    <xf numFmtId="0" fontId="32" fillId="0" borderId="133" xfId="0" applyFont="1" applyBorder="1" applyAlignment="1">
      <alignment horizontal="center" vertical="center"/>
    </xf>
    <xf numFmtId="0" fontId="12" fillId="0" borderId="146" xfId="0" applyFont="1" applyBorder="1" applyAlignment="1">
      <alignment horizontal="center" vertical="center"/>
    </xf>
    <xf numFmtId="0" fontId="12" fillId="0" borderId="153" xfId="0" applyFont="1" applyBorder="1" applyAlignment="1">
      <alignment horizontal="center" vertical="center"/>
    </xf>
    <xf numFmtId="0" fontId="6" fillId="0" borderId="131" xfId="0" applyFont="1" applyBorder="1" applyAlignment="1">
      <alignment horizontal="center" vertical="center"/>
    </xf>
    <xf numFmtId="0" fontId="6" fillId="0" borderId="132" xfId="0" applyFont="1" applyBorder="1" applyAlignment="1">
      <alignment horizontal="center" vertical="center"/>
    </xf>
    <xf numFmtId="0" fontId="31" fillId="0" borderId="136" xfId="0" applyFont="1" applyBorder="1" applyAlignment="1">
      <alignment horizontal="distributed" vertical="center"/>
    </xf>
    <xf numFmtId="0" fontId="32" fillId="0" borderId="137" xfId="0" applyFont="1" applyBorder="1" applyAlignment="1">
      <alignment horizontal="center" vertical="center"/>
    </xf>
    <xf numFmtId="0" fontId="32" fillId="0" borderId="138" xfId="0" applyFont="1" applyBorder="1" applyAlignment="1">
      <alignment horizontal="center" vertical="center"/>
    </xf>
    <xf numFmtId="0" fontId="32" fillId="0" borderId="139" xfId="0" applyFont="1" applyBorder="1" applyAlignment="1">
      <alignment horizontal="center" vertical="center"/>
    </xf>
    <xf numFmtId="0" fontId="6" fillId="0" borderId="137" xfId="0" applyFont="1" applyBorder="1" applyAlignment="1">
      <alignment horizontal="center" vertical="center"/>
    </xf>
    <xf numFmtId="0" fontId="6" fillId="0" borderId="138" xfId="0" applyFont="1" applyBorder="1" applyAlignment="1">
      <alignment horizontal="center" vertical="center"/>
    </xf>
    <xf numFmtId="0" fontId="6" fillId="0" borderId="140" xfId="0" applyFont="1" applyBorder="1" applyAlignment="1">
      <alignment horizontal="center" vertical="center"/>
    </xf>
    <xf numFmtId="0" fontId="12" fillId="0" borderId="157" xfId="0" applyFont="1" applyBorder="1" applyAlignment="1">
      <alignment horizontal="center" vertical="center"/>
    </xf>
    <xf numFmtId="0" fontId="12" fillId="0" borderId="147" xfId="0" applyFont="1" applyBorder="1" applyAlignment="1">
      <alignment horizontal="center" vertical="center"/>
    </xf>
    <xf numFmtId="0" fontId="12" fillId="0" borderId="158" xfId="0" applyFont="1" applyBorder="1" applyAlignment="1">
      <alignment horizontal="center" vertical="center"/>
    </xf>
    <xf numFmtId="0" fontId="32" fillId="0" borderId="142" xfId="0" applyFont="1" applyBorder="1" applyAlignment="1">
      <alignment horizontal="center" vertical="center"/>
    </xf>
    <xf numFmtId="0" fontId="32" fillId="0" borderId="143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 shrinkToFit="1"/>
    </xf>
    <xf numFmtId="0" fontId="0" fillId="0" borderId="143" xfId="0" applyBorder="1" applyAlignment="1">
      <alignment vertical="center" shrinkToFit="1"/>
    </xf>
    <xf numFmtId="0" fontId="0" fillId="0" borderId="148" xfId="0" applyBorder="1" applyAlignment="1">
      <alignment vertical="center" shrinkToFit="1"/>
    </xf>
    <xf numFmtId="0" fontId="0" fillId="0" borderId="164" xfId="0" applyBorder="1" applyAlignment="1">
      <alignment vertical="center" shrinkToFit="1"/>
    </xf>
    <xf numFmtId="0" fontId="0" fillId="0" borderId="165" xfId="0" applyBorder="1" applyAlignment="1">
      <alignment vertical="center" shrinkToFit="1"/>
    </xf>
    <xf numFmtId="0" fontId="0" fillId="0" borderId="166" xfId="0" applyBorder="1" applyAlignment="1">
      <alignment vertical="center" shrinkToFit="1"/>
    </xf>
    <xf numFmtId="0" fontId="29" fillId="0" borderId="160" xfId="0" applyFont="1" applyBorder="1" applyAlignment="1">
      <alignment horizontal="center" vertical="center" textRotation="255"/>
    </xf>
    <xf numFmtId="0" fontId="29" fillId="0" borderId="157" xfId="0" applyFont="1" applyBorder="1" applyAlignment="1">
      <alignment horizontal="center" vertical="center" textRotation="255"/>
    </xf>
    <xf numFmtId="0" fontId="15" fillId="0" borderId="142" xfId="0" applyFont="1" applyBorder="1" applyAlignment="1">
      <alignment horizontal="center" vertical="center" shrinkToFit="1"/>
    </xf>
    <xf numFmtId="0" fontId="0" fillId="0" borderId="167" xfId="0" applyBorder="1" applyAlignment="1">
      <alignment vertical="center" shrinkToFit="1"/>
    </xf>
    <xf numFmtId="0" fontId="28" fillId="0" borderId="144" xfId="0" applyFont="1" applyBorder="1" applyAlignment="1">
      <alignment horizontal="center" vertical="center"/>
    </xf>
    <xf numFmtId="0" fontId="28" fillId="0" borderId="168" xfId="0" applyFont="1" applyBorder="1" applyAlignment="1">
      <alignment horizontal="center" vertical="center"/>
    </xf>
    <xf numFmtId="0" fontId="12" fillId="0" borderId="154" xfId="0" applyFont="1" applyBorder="1" applyAlignment="1">
      <alignment horizontal="center" vertical="center"/>
    </xf>
    <xf numFmtId="0" fontId="33" fillId="0" borderId="148" xfId="0" applyFont="1" applyBorder="1" applyAlignment="1">
      <alignment horizontal="center" vertical="center" textRotation="255"/>
    </xf>
    <xf numFmtId="0" fontId="33" fillId="0" borderId="155" xfId="0" applyFont="1" applyBorder="1" applyAlignment="1">
      <alignment horizontal="center" vertical="center" textRotation="255"/>
    </xf>
    <xf numFmtId="0" fontId="33" fillId="0" borderId="166" xfId="0" applyFont="1" applyBorder="1" applyAlignment="1">
      <alignment horizontal="center" vertical="center" textRotation="255"/>
    </xf>
    <xf numFmtId="0" fontId="32" fillId="0" borderId="144" xfId="0" applyFont="1" applyBorder="1" applyAlignment="1">
      <alignment horizontal="center" vertical="center"/>
    </xf>
    <xf numFmtId="0" fontId="32" fillId="0" borderId="150" xfId="0" applyFont="1" applyBorder="1" applyAlignment="1">
      <alignment horizontal="center" vertical="center"/>
    </xf>
    <xf numFmtId="0" fontId="32" fillId="0" borderId="136" xfId="0" applyFont="1" applyBorder="1" applyAlignment="1">
      <alignment horizontal="center" vertical="center"/>
    </xf>
    <xf numFmtId="0" fontId="32" fillId="0" borderId="151" xfId="0" applyFont="1" applyBorder="1" applyAlignment="1">
      <alignment horizontal="center" vertical="center"/>
    </xf>
    <xf numFmtId="0" fontId="12" fillId="0" borderId="145" xfId="0" applyFont="1" applyBorder="1" applyAlignment="1">
      <alignment horizontal="center" vertical="center"/>
    </xf>
    <xf numFmtId="0" fontId="12" fillId="0" borderId="156" xfId="0" applyFont="1" applyBorder="1" applyAlignment="1">
      <alignment horizontal="center" vertical="center"/>
    </xf>
    <xf numFmtId="0" fontId="32" fillId="0" borderId="148" xfId="0" applyFont="1" applyBorder="1" applyAlignment="1">
      <alignment horizontal="center" vertical="center"/>
    </xf>
    <xf numFmtId="0" fontId="15" fillId="0" borderId="161" xfId="0" applyFont="1" applyBorder="1" applyAlignment="1">
      <alignment horizontal="center" vertical="center" shrinkToFit="1"/>
    </xf>
    <xf numFmtId="0" fontId="0" fillId="0" borderId="130" xfId="0" applyBorder="1" applyAlignment="1">
      <alignment vertical="center" shrinkToFit="1"/>
    </xf>
    <xf numFmtId="0" fontId="0" fillId="0" borderId="162" xfId="0" applyBorder="1" applyAlignment="1">
      <alignment vertical="center" shrinkToFit="1"/>
    </xf>
    <xf numFmtId="0" fontId="0" fillId="0" borderId="150" xfId="0" applyBorder="1" applyAlignment="1">
      <alignment vertical="center" shrinkToFit="1"/>
    </xf>
    <xf numFmtId="0" fontId="0" fillId="0" borderId="136" xfId="0" applyBorder="1" applyAlignment="1">
      <alignment vertical="center" shrinkToFit="1"/>
    </xf>
    <xf numFmtId="0" fontId="0" fillId="0" borderId="169" xfId="0" applyBorder="1" applyAlignment="1">
      <alignment vertical="center" shrinkToFit="1"/>
    </xf>
    <xf numFmtId="0" fontId="15" fillId="0" borderId="142" xfId="0" applyFont="1" applyBorder="1" applyAlignment="1">
      <alignment horizontal="left" vertical="center" wrapText="1" indent="1"/>
    </xf>
    <xf numFmtId="0" fontId="15" fillId="0" borderId="143" xfId="0" applyFont="1" applyBorder="1" applyAlignment="1">
      <alignment horizontal="left" vertical="center" wrapText="1" indent="1"/>
    </xf>
    <xf numFmtId="0" fontId="15" fillId="0" borderId="148" xfId="0" applyFont="1" applyBorder="1" applyAlignment="1">
      <alignment horizontal="left" vertical="center" wrapText="1" indent="1"/>
    </xf>
    <xf numFmtId="0" fontId="15" fillId="0" borderId="150" xfId="0" applyFont="1" applyBorder="1" applyAlignment="1">
      <alignment horizontal="left" vertical="center" wrapText="1" indent="1"/>
    </xf>
    <xf numFmtId="0" fontId="15" fillId="0" borderId="136" xfId="0" applyFont="1" applyBorder="1" applyAlignment="1">
      <alignment horizontal="left" vertical="center" wrapText="1" indent="1"/>
    </xf>
    <xf numFmtId="0" fontId="15" fillId="0" borderId="169" xfId="0" applyFont="1" applyBorder="1" applyAlignment="1">
      <alignment horizontal="left" vertical="center" wrapText="1" indent="1"/>
    </xf>
    <xf numFmtId="0" fontId="29" fillId="0" borderId="170" xfId="0" applyFont="1" applyBorder="1" applyAlignment="1">
      <alignment horizontal="center" vertical="center"/>
    </xf>
    <xf numFmtId="0" fontId="29" fillId="0" borderId="132" xfId="0" applyFont="1" applyBorder="1" applyAlignment="1">
      <alignment horizontal="center" vertical="center"/>
    </xf>
    <xf numFmtId="0" fontId="29" fillId="0" borderId="133" xfId="0" applyFont="1" applyBorder="1" applyAlignment="1">
      <alignment horizontal="center" vertical="center"/>
    </xf>
    <xf numFmtId="0" fontId="29" fillId="0" borderId="131" xfId="0" applyFont="1" applyBorder="1" applyAlignment="1">
      <alignment horizontal="center" vertical="center"/>
    </xf>
    <xf numFmtId="0" fontId="29" fillId="0" borderId="134" xfId="0" applyFont="1" applyBorder="1" applyAlignment="1">
      <alignment horizontal="center" vertical="center"/>
    </xf>
    <xf numFmtId="0" fontId="32" fillId="0" borderId="167" xfId="0" applyFont="1" applyBorder="1" applyAlignment="1">
      <alignment horizontal="center" vertical="center"/>
    </xf>
    <xf numFmtId="0" fontId="32" fillId="0" borderId="165" xfId="0" applyFont="1" applyBorder="1" applyAlignment="1">
      <alignment horizontal="center" vertical="center"/>
    </xf>
    <xf numFmtId="0" fontId="32" fillId="0" borderId="166" xfId="0" applyFont="1" applyBorder="1" applyAlignment="1">
      <alignment horizontal="center" vertical="center"/>
    </xf>
    <xf numFmtId="0" fontId="33" fillId="0" borderId="141" xfId="0" applyFont="1" applyBorder="1" applyAlignment="1">
      <alignment horizontal="center" vertical="center" textRotation="255"/>
    </xf>
    <xf numFmtId="0" fontId="33" fillId="0" borderId="149" xfId="0" applyFont="1" applyBorder="1" applyAlignment="1">
      <alignment horizontal="center" vertical="center" textRotation="255"/>
    </xf>
    <xf numFmtId="0" fontId="33" fillId="0" borderId="156" xfId="0" applyFont="1" applyBorder="1" applyAlignment="1">
      <alignment horizontal="center" vertical="center" textRotation="255"/>
    </xf>
    <xf numFmtId="0" fontId="12" fillId="0" borderId="152" xfId="0" applyFont="1" applyBorder="1" applyAlignment="1">
      <alignment horizontal="center" vertical="center"/>
    </xf>
    <xf numFmtId="0" fontId="29" fillId="0" borderId="146" xfId="0" applyFont="1" applyBorder="1" applyAlignment="1">
      <alignment horizontal="center" vertical="center" textRotation="255"/>
    </xf>
    <xf numFmtId="0" fontId="29" fillId="0" borderId="153" xfId="0" applyFont="1" applyBorder="1" applyAlignment="1">
      <alignment horizontal="center" vertical="center" textRotation="255"/>
    </xf>
    <xf numFmtId="0" fontId="28" fillId="0" borderId="162" xfId="0" applyFont="1" applyBorder="1" applyAlignment="1">
      <alignment horizontal="center" vertical="center"/>
    </xf>
    <xf numFmtId="0" fontId="28" fillId="0" borderId="169" xfId="0" applyFont="1" applyBorder="1" applyAlignment="1">
      <alignment horizontal="center" vertical="center"/>
    </xf>
    <xf numFmtId="0" fontId="32" fillId="0" borderId="169" xfId="0" applyFont="1" applyBorder="1" applyAlignment="1">
      <alignment horizontal="center" vertical="center"/>
    </xf>
    <xf numFmtId="0" fontId="15" fillId="0" borderId="161" xfId="0" applyFont="1" applyBorder="1" applyAlignment="1">
      <alignment horizontal="left" vertical="center" wrapText="1" indent="1"/>
    </xf>
    <xf numFmtId="0" fontId="15" fillId="0" borderId="130" xfId="0" applyFont="1" applyBorder="1" applyAlignment="1">
      <alignment horizontal="left" vertical="center" wrapText="1" indent="1"/>
    </xf>
    <xf numFmtId="0" fontId="15" fillId="0" borderId="162" xfId="0" applyFont="1" applyBorder="1" applyAlignment="1">
      <alignment horizontal="left" vertical="center" wrapText="1" indent="1"/>
    </xf>
    <xf numFmtId="0" fontId="29" fillId="0" borderId="171" xfId="0" applyFont="1" applyBorder="1" applyAlignment="1">
      <alignment horizontal="center" vertical="center"/>
    </xf>
    <xf numFmtId="0" fontId="29" fillId="0" borderId="172" xfId="0" applyFont="1" applyBorder="1" applyAlignment="1">
      <alignment horizontal="center" vertical="center"/>
    </xf>
    <xf numFmtId="0" fontId="29" fillId="0" borderId="174" xfId="0" applyFont="1" applyBorder="1" applyAlignment="1">
      <alignment horizontal="center" vertical="center"/>
    </xf>
    <xf numFmtId="0" fontId="6" fillId="0" borderId="142" xfId="0" applyFont="1" applyBorder="1" applyAlignment="1">
      <alignment horizontal="center" vertical="center" wrapText="1"/>
    </xf>
    <xf numFmtId="0" fontId="6" fillId="0" borderId="143" xfId="0" applyFont="1" applyBorder="1" applyAlignment="1">
      <alignment horizontal="center" vertical="center" wrapText="1"/>
    </xf>
    <xf numFmtId="0" fontId="6" fillId="0" borderId="144" xfId="0" applyFont="1" applyBorder="1" applyAlignment="1">
      <alignment horizontal="center" vertical="center" wrapText="1"/>
    </xf>
    <xf numFmtId="0" fontId="6" fillId="0" borderId="167" xfId="0" applyFont="1" applyBorder="1" applyAlignment="1">
      <alignment horizontal="center" vertical="center" wrapText="1"/>
    </xf>
    <xf numFmtId="0" fontId="6" fillId="0" borderId="165" xfId="0" applyFont="1" applyBorder="1" applyAlignment="1">
      <alignment horizontal="center" vertical="center" wrapText="1"/>
    </xf>
    <xf numFmtId="0" fontId="6" fillId="0" borderId="168" xfId="0" applyFont="1" applyBorder="1" applyAlignment="1">
      <alignment horizontal="center" vertical="center" wrapText="1"/>
    </xf>
    <xf numFmtId="0" fontId="2" fillId="0" borderId="175" xfId="0" applyFont="1" applyBorder="1" applyAlignment="1">
      <alignment horizontal="center" vertical="center"/>
    </xf>
    <xf numFmtId="0" fontId="2" fillId="0" borderId="139" xfId="0" applyFont="1" applyBorder="1" applyAlignment="1">
      <alignment horizontal="center" vertical="center"/>
    </xf>
    <xf numFmtId="190" fontId="6" fillId="0" borderId="137" xfId="0" applyNumberFormat="1" applyFont="1" applyBorder="1" applyAlignment="1">
      <alignment horizontal="center" vertical="center"/>
    </xf>
    <xf numFmtId="190" fontId="6" fillId="0" borderId="139" xfId="0" applyNumberFormat="1" applyFont="1" applyBorder="1" applyAlignment="1">
      <alignment horizontal="center" vertical="center"/>
    </xf>
    <xf numFmtId="0" fontId="6" fillId="0" borderId="174" xfId="0" applyFont="1" applyBorder="1" applyAlignment="1">
      <alignment horizontal="left" vertical="center" indent="1" shrinkToFit="1"/>
    </xf>
    <xf numFmtId="0" fontId="6" fillId="0" borderId="178" xfId="0" applyFont="1" applyBorder="1" applyAlignment="1">
      <alignment horizontal="left" vertical="center" indent="1" shrinkToFit="1"/>
    </xf>
    <xf numFmtId="0" fontId="6" fillId="0" borderId="172" xfId="0" applyFont="1" applyBorder="1" applyAlignment="1">
      <alignment horizontal="left" vertical="center" indent="1" shrinkToFit="1"/>
    </xf>
    <xf numFmtId="0" fontId="6" fillId="0" borderId="174" xfId="0" applyFont="1" applyBorder="1" applyAlignment="1">
      <alignment horizontal="center" vertical="center"/>
    </xf>
    <xf numFmtId="0" fontId="6" fillId="0" borderId="178" xfId="0" applyFont="1" applyBorder="1" applyAlignment="1">
      <alignment horizontal="center" vertical="center"/>
    </xf>
    <xf numFmtId="0" fontId="6" fillId="0" borderId="172" xfId="0" applyFont="1" applyBorder="1" applyAlignment="1">
      <alignment horizontal="center" vertical="center"/>
    </xf>
    <xf numFmtId="183" fontId="6" fillId="0" borderId="174" xfId="1" applyNumberFormat="1" applyFont="1" applyBorder="1" applyAlignment="1" applyProtection="1">
      <alignment horizontal="right" vertical="center"/>
    </xf>
    <xf numFmtId="183" fontId="6" fillId="0" borderId="178" xfId="1" applyNumberFormat="1" applyFont="1" applyBorder="1" applyAlignment="1" applyProtection="1">
      <alignment horizontal="right" vertical="center"/>
    </xf>
    <xf numFmtId="183" fontId="6" fillId="0" borderId="172" xfId="1" applyNumberFormat="1" applyFont="1" applyBorder="1" applyAlignment="1" applyProtection="1">
      <alignment horizontal="right" vertical="center"/>
    </xf>
    <xf numFmtId="0" fontId="6" fillId="0" borderId="179" xfId="0" applyFont="1" applyBorder="1" applyAlignment="1">
      <alignment horizontal="center" vertical="center"/>
    </xf>
    <xf numFmtId="189" fontId="6" fillId="0" borderId="137" xfId="1" applyNumberFormat="1" applyFont="1" applyBorder="1" applyAlignment="1" applyProtection="1">
      <alignment horizontal="right" vertical="center"/>
    </xf>
    <xf numFmtId="189" fontId="6" fillId="0" borderId="138" xfId="1" applyNumberFormat="1" applyFont="1" applyBorder="1" applyAlignment="1" applyProtection="1">
      <alignment horizontal="right" vertical="center"/>
    </xf>
    <xf numFmtId="189" fontId="6" fillId="0" borderId="139" xfId="1" applyNumberFormat="1" applyFont="1" applyBorder="1" applyAlignment="1" applyProtection="1">
      <alignment horizontal="right" vertical="center"/>
    </xf>
    <xf numFmtId="0" fontId="28" fillId="0" borderId="130" xfId="0" applyFont="1" applyBorder="1" applyAlignment="1">
      <alignment horizontal="right" vertical="center"/>
    </xf>
    <xf numFmtId="0" fontId="29" fillId="0" borderId="178" xfId="0" applyFont="1" applyBorder="1" applyAlignment="1">
      <alignment horizontal="center" vertical="center"/>
    </xf>
    <xf numFmtId="0" fontId="29" fillId="0" borderId="142" xfId="0" applyFont="1" applyBorder="1" applyAlignment="1">
      <alignment horizontal="center" vertical="center"/>
    </xf>
    <xf numFmtId="0" fontId="29" fillId="0" borderId="143" xfId="0" applyFont="1" applyBorder="1" applyAlignment="1">
      <alignment horizontal="center" vertical="center"/>
    </xf>
    <xf numFmtId="0" fontId="29" fillId="0" borderId="167" xfId="0" applyFont="1" applyBorder="1" applyAlignment="1">
      <alignment horizontal="center" vertical="center"/>
    </xf>
    <xf numFmtId="0" fontId="29" fillId="0" borderId="165" xfId="0" applyFont="1" applyBorder="1" applyAlignment="1">
      <alignment horizontal="center" vertical="center"/>
    </xf>
    <xf numFmtId="0" fontId="31" fillId="0" borderId="143" xfId="0" applyFont="1" applyBorder="1" applyAlignment="1">
      <alignment horizontal="left" vertical="center" wrapText="1"/>
    </xf>
    <xf numFmtId="0" fontId="31" fillId="0" borderId="165" xfId="0" applyFont="1" applyBorder="1" applyAlignment="1">
      <alignment horizontal="left" vertical="center" wrapText="1"/>
    </xf>
    <xf numFmtId="0" fontId="29" fillId="0" borderId="144" xfId="0" applyFont="1" applyBorder="1" applyAlignment="1">
      <alignment horizontal="center" vertical="center"/>
    </xf>
    <xf numFmtId="0" fontId="29" fillId="0" borderId="168" xfId="0" applyFont="1" applyBorder="1" applyAlignment="1">
      <alignment horizontal="center" vertical="center"/>
    </xf>
    <xf numFmtId="189" fontId="7" fillId="0" borderId="175" xfId="1" applyNumberFormat="1" applyFont="1" applyBorder="1" applyAlignment="1" applyProtection="1">
      <alignment horizontal="center" vertical="center"/>
    </xf>
    <xf numFmtId="189" fontId="7" fillId="0" borderId="138" xfId="1" applyNumberFormat="1" applyFont="1" applyBorder="1" applyAlignment="1" applyProtection="1">
      <alignment horizontal="center" vertical="center"/>
    </xf>
    <xf numFmtId="189" fontId="7" fillId="0" borderId="139" xfId="1" applyNumberFormat="1" applyFont="1" applyBorder="1" applyAlignment="1" applyProtection="1">
      <alignment horizontal="center" vertical="center"/>
    </xf>
    <xf numFmtId="0" fontId="15" fillId="0" borderId="81" xfId="0" applyFont="1" applyBorder="1" applyAlignment="1">
      <alignment horizontal="left" vertical="center" wrapText="1" indent="1"/>
    </xf>
    <xf numFmtId="0" fontId="15" fillId="0" borderId="262" xfId="0" applyFont="1" applyBorder="1" applyAlignment="1">
      <alignment horizontal="left" vertical="center" wrapText="1" indent="1"/>
    </xf>
    <xf numFmtId="0" fontId="15" fillId="0" borderId="113" xfId="0" applyFont="1" applyBorder="1" applyAlignment="1">
      <alignment horizontal="left" vertical="center" wrapText="1" indent="1"/>
    </xf>
    <xf numFmtId="0" fontId="22" fillId="0" borderId="110" xfId="0" applyFont="1" applyBorder="1" applyAlignment="1">
      <alignment horizontal="center" vertical="center"/>
    </xf>
    <xf numFmtId="0" fontId="22" fillId="0" borderId="81" xfId="0" applyFont="1" applyBorder="1" applyAlignment="1">
      <alignment horizontal="center" vertical="center"/>
    </xf>
    <xf numFmtId="0" fontId="22" fillId="0" borderId="111" xfId="0" applyFont="1" applyBorder="1" applyAlignment="1">
      <alignment horizontal="center" vertical="center"/>
    </xf>
    <xf numFmtId="0" fontId="22" fillId="0" borderId="85" xfId="0" applyFont="1" applyBorder="1" applyAlignment="1">
      <alignment horizontal="center" vertical="center"/>
    </xf>
    <xf numFmtId="0" fontId="6" fillId="0" borderId="105" xfId="0" applyFont="1" applyBorder="1" applyAlignment="1">
      <alignment horizontal="center" vertical="center"/>
    </xf>
    <xf numFmtId="0" fontId="6" fillId="0" borderId="107" xfId="0" applyFont="1" applyBorder="1" applyAlignment="1">
      <alignment horizontal="center" vertical="center"/>
    </xf>
    <xf numFmtId="0" fontId="6" fillId="0" borderId="119" xfId="0" applyFont="1" applyBorder="1" applyAlignment="1">
      <alignment horizontal="center" vertical="center"/>
    </xf>
    <xf numFmtId="0" fontId="6" fillId="0" borderId="121" xfId="0" applyFont="1" applyBorder="1" applyAlignment="1">
      <alignment horizontal="center" vertical="center"/>
    </xf>
    <xf numFmtId="0" fontId="6" fillId="0" borderId="116" xfId="0" applyFont="1" applyBorder="1" applyAlignment="1">
      <alignment horizontal="center" vertical="center"/>
    </xf>
    <xf numFmtId="0" fontId="6" fillId="0" borderId="122" xfId="0" applyFont="1" applyBorder="1" applyAlignment="1">
      <alignment horizontal="center" vertical="center"/>
    </xf>
    <xf numFmtId="0" fontId="2" fillId="0" borderId="123" xfId="0" applyFont="1" applyBorder="1" applyAlignment="1">
      <alignment horizontal="center" vertical="center" shrinkToFit="1"/>
    </xf>
    <xf numFmtId="0" fontId="2" fillId="0" borderId="89" xfId="0" applyFont="1" applyBorder="1" applyAlignment="1">
      <alignment horizontal="center" vertical="center" shrinkToFit="1"/>
    </xf>
    <xf numFmtId="190" fontId="6" fillId="0" borderId="88" xfId="0" applyNumberFormat="1" applyFont="1" applyBorder="1" applyAlignment="1">
      <alignment horizontal="center" vertical="center" shrinkToFit="1"/>
    </xf>
    <xf numFmtId="190" fontId="6" fillId="0" borderId="90" xfId="0" applyNumberFormat="1" applyFont="1" applyBorder="1" applyAlignment="1">
      <alignment horizontal="center" vertical="center" shrinkToFit="1"/>
    </xf>
    <xf numFmtId="0" fontId="6" fillId="0" borderId="93" xfId="0" applyFont="1" applyBorder="1" applyAlignment="1">
      <alignment horizontal="center" vertical="center" shrinkToFit="1"/>
    </xf>
    <xf numFmtId="183" fontId="6" fillId="0" borderId="93" xfId="0" applyNumberFormat="1" applyFont="1" applyBorder="1" applyAlignment="1">
      <alignment horizontal="right" vertical="center" shrinkToFit="1"/>
    </xf>
    <xf numFmtId="3" fontId="6" fillId="0" borderId="127" xfId="0" applyNumberFormat="1" applyFont="1" applyBorder="1" applyAlignment="1">
      <alignment horizontal="center" vertical="center" shrinkToFit="1"/>
    </xf>
    <xf numFmtId="3" fontId="6" fillId="0" borderId="109" xfId="0" applyNumberFormat="1" applyFont="1" applyBorder="1" applyAlignment="1">
      <alignment horizontal="center" vertical="center" shrinkToFit="1"/>
    </xf>
    <xf numFmtId="0" fontId="24" fillId="0" borderId="107" xfId="0" applyFont="1" applyBorder="1" applyAlignment="1">
      <alignment horizontal="left" vertical="center"/>
    </xf>
    <xf numFmtId="0" fontId="24" fillId="0" borderId="116" xfId="0" applyFont="1" applyBorder="1" applyAlignment="1">
      <alignment horizontal="left" vertical="center"/>
    </xf>
    <xf numFmtId="0" fontId="22" fillId="0" borderId="125" xfId="0" applyFont="1" applyBorder="1" applyAlignment="1">
      <alignment horizontal="center" vertical="center"/>
    </xf>
    <xf numFmtId="0" fontId="15" fillId="0" borderId="143" xfId="0" applyFont="1" applyBorder="1" applyAlignment="1">
      <alignment horizontal="center" vertical="center" shrinkToFit="1"/>
    </xf>
    <xf numFmtId="0" fontId="15" fillId="0" borderId="148" xfId="0" applyFont="1" applyBorder="1" applyAlignment="1">
      <alignment horizontal="center" vertical="center" shrinkToFit="1"/>
    </xf>
    <xf numFmtId="0" fontId="15" fillId="0" borderId="164" xfId="0" applyFont="1" applyBorder="1" applyAlignment="1">
      <alignment horizontal="center" vertical="center" shrinkToFit="1"/>
    </xf>
    <xf numFmtId="0" fontId="15" fillId="0" borderId="165" xfId="0" applyFont="1" applyBorder="1" applyAlignment="1">
      <alignment horizontal="center" vertical="center" shrinkToFit="1"/>
    </xf>
    <xf numFmtId="0" fontId="15" fillId="0" borderId="166" xfId="0" applyFont="1" applyBorder="1" applyAlignment="1">
      <alignment horizontal="center" vertical="center" shrinkToFit="1"/>
    </xf>
    <xf numFmtId="0" fontId="15" fillId="0" borderId="167" xfId="0" applyFont="1" applyBorder="1" applyAlignment="1">
      <alignment horizontal="center" vertical="center" shrinkToFit="1"/>
    </xf>
    <xf numFmtId="0" fontId="15" fillId="0" borderId="130" xfId="0" applyFont="1" applyBorder="1" applyAlignment="1">
      <alignment horizontal="center" vertical="center" shrinkToFit="1"/>
    </xf>
    <xf numFmtId="0" fontId="15" fillId="0" borderId="162" xfId="0" applyFont="1" applyBorder="1" applyAlignment="1">
      <alignment horizontal="center" vertical="center" shrinkToFit="1"/>
    </xf>
    <xf numFmtId="0" fontId="15" fillId="0" borderId="150" xfId="0" applyFont="1" applyBorder="1" applyAlignment="1">
      <alignment horizontal="center" vertical="center" shrinkToFit="1"/>
    </xf>
    <xf numFmtId="0" fontId="15" fillId="0" borderId="136" xfId="0" applyFont="1" applyBorder="1" applyAlignment="1">
      <alignment horizontal="center" vertical="center" shrinkToFit="1"/>
    </xf>
    <xf numFmtId="0" fontId="15" fillId="0" borderId="169" xfId="0" applyFont="1" applyBorder="1" applyAlignment="1">
      <alignment horizontal="center" vertical="center" shrinkToFit="1"/>
    </xf>
    <xf numFmtId="0" fontId="15" fillId="0" borderId="163" xfId="0" applyFont="1" applyBorder="1" applyAlignment="1">
      <alignment horizontal="left" vertical="center" wrapText="1" indent="1"/>
    </xf>
    <xf numFmtId="0" fontId="15" fillId="0" borderId="151" xfId="0" applyFont="1" applyBorder="1" applyAlignment="1">
      <alignment horizontal="left" vertical="center" wrapText="1" indent="1"/>
    </xf>
    <xf numFmtId="0" fontId="29" fillId="0" borderId="183" xfId="0" applyFont="1" applyBorder="1" applyAlignment="1">
      <alignment horizontal="center" vertical="center"/>
    </xf>
    <xf numFmtId="0" fontId="29" fillId="0" borderId="184" xfId="0" applyFont="1" applyBorder="1" applyAlignment="1">
      <alignment horizontal="center" vertical="center"/>
    </xf>
    <xf numFmtId="0" fontId="6" fillId="0" borderId="18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81" xfId="0" applyFont="1" applyBorder="1" applyAlignment="1">
      <alignment horizontal="center" vertical="center" wrapText="1"/>
    </xf>
    <xf numFmtId="0" fontId="2" fillId="0" borderId="159" xfId="0" applyFont="1" applyBorder="1" applyAlignment="1">
      <alignment horizontal="center" vertical="center"/>
    </xf>
    <xf numFmtId="0" fontId="2" fillId="0" borderId="148" xfId="0" applyFont="1" applyBorder="1" applyAlignment="1">
      <alignment horizontal="center" vertical="center"/>
    </xf>
    <xf numFmtId="190" fontId="6" fillId="0" borderId="142" xfId="0" applyNumberFormat="1" applyFont="1" applyBorder="1" applyAlignment="1">
      <alignment horizontal="center" vertical="center"/>
    </xf>
    <xf numFmtId="190" fontId="6" fillId="0" borderId="148" xfId="0" applyNumberFormat="1" applyFont="1" applyBorder="1" applyAlignment="1">
      <alignment horizontal="center" vertical="center"/>
    </xf>
    <xf numFmtId="0" fontId="15" fillId="0" borderId="144" xfId="0" applyFont="1" applyBorder="1" applyAlignment="1">
      <alignment horizontal="center" vertical="center" shrinkToFit="1"/>
    </xf>
    <xf numFmtId="0" fontId="15" fillId="0" borderId="168" xfId="0" applyFont="1" applyBorder="1" applyAlignment="1">
      <alignment horizontal="center" vertical="center" shrinkToFit="1"/>
    </xf>
    <xf numFmtId="0" fontId="6" fillId="0" borderId="173" xfId="0" applyFont="1" applyBorder="1" applyAlignment="1">
      <alignment horizontal="left" vertical="center" indent="1" shrinkToFit="1"/>
    </xf>
    <xf numFmtId="0" fontId="6" fillId="0" borderId="173" xfId="0" applyFont="1" applyBorder="1" applyAlignment="1">
      <alignment horizontal="center" vertical="center"/>
    </xf>
    <xf numFmtId="3" fontId="6" fillId="0" borderId="173" xfId="0" applyNumberFormat="1" applyFont="1" applyBorder="1" applyAlignment="1">
      <alignment horizontal="right" vertical="center"/>
    </xf>
    <xf numFmtId="3" fontId="6" fillId="0" borderId="173" xfId="0" applyNumberFormat="1" applyFont="1" applyBorder="1" applyAlignment="1">
      <alignment horizontal="center" vertical="center"/>
    </xf>
    <xf numFmtId="3" fontId="6" fillId="0" borderId="185" xfId="0" applyNumberFormat="1" applyFont="1" applyBorder="1" applyAlignment="1">
      <alignment horizontal="center" vertical="center"/>
    </xf>
    <xf numFmtId="0" fontId="29" fillId="0" borderId="130" xfId="0" applyFont="1" applyBorder="1" applyAlignment="1">
      <alignment horizontal="right" vertical="center"/>
    </xf>
    <xf numFmtId="0" fontId="31" fillId="0" borderId="143" xfId="0" applyFont="1" applyBorder="1" applyAlignment="1">
      <alignment horizontal="left" vertical="center"/>
    </xf>
    <xf numFmtId="0" fontId="31" fillId="0" borderId="165" xfId="0" applyFont="1" applyBorder="1" applyAlignment="1">
      <alignment horizontal="left" vertical="center"/>
    </xf>
    <xf numFmtId="0" fontId="29" fillId="0" borderId="181" xfId="0" applyFont="1" applyBorder="1" applyAlignment="1">
      <alignment horizontal="center" vertical="center"/>
    </xf>
    <xf numFmtId="189" fontId="6" fillId="0" borderId="137" xfId="1" applyNumberFormat="1" applyFont="1" applyBorder="1" applyAlignment="1" applyProtection="1">
      <alignment horizontal="center" vertical="center"/>
    </xf>
    <xf numFmtId="189" fontId="6" fillId="0" borderId="138" xfId="1" applyNumberFormat="1" applyFont="1" applyBorder="1" applyAlignment="1" applyProtection="1">
      <alignment horizontal="center" vertical="center"/>
    </xf>
    <xf numFmtId="189" fontId="6" fillId="0" borderId="139" xfId="1" applyNumberFormat="1" applyFont="1" applyBorder="1" applyAlignment="1" applyProtection="1">
      <alignment horizontal="center" vertical="center"/>
    </xf>
    <xf numFmtId="0" fontId="29" fillId="0" borderId="135" xfId="0" applyFont="1" applyBorder="1" applyAlignment="1">
      <alignment horizontal="center" vertical="center"/>
    </xf>
    <xf numFmtId="0" fontId="29" fillId="0" borderId="136" xfId="0" applyFont="1" applyBorder="1" applyAlignment="1">
      <alignment horizontal="center" vertical="center"/>
    </xf>
    <xf numFmtId="0" fontId="29" fillId="0" borderId="169" xfId="0" applyFont="1" applyBorder="1" applyAlignment="1">
      <alignment horizontal="center" vertical="center"/>
    </xf>
    <xf numFmtId="0" fontId="29" fillId="0" borderId="150" xfId="0" applyFont="1" applyBorder="1" applyAlignment="1">
      <alignment horizontal="center" vertical="center"/>
    </xf>
    <xf numFmtId="0" fontId="29" fillId="0" borderId="180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_PERSONAL_Book1_사용방법 2~6" xfId="2" xr:uid="{00000000-0005-0000-0000-000002000000}"/>
  </cellStyles>
  <dxfs count="10"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 style="thin">
          <color theme="0" tint="-0.34998626667073579"/>
        </bottom>
      </border>
    </dxf>
    <dxf>
      <border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</border>
    </dxf>
    <dxf>
      <border>
        <left style="thin">
          <color indexed="23"/>
        </left>
        <top style="thin">
          <color indexed="23"/>
        </top>
        <bottom style="thin">
          <color indexed="23"/>
        </bottom>
      </border>
    </dxf>
    <dxf>
      <border>
        <right style="thin">
          <color indexed="23"/>
        </right>
        <top style="thin">
          <color indexed="23"/>
        </top>
        <bottom style="thin">
          <color indexed="23"/>
        </bottom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FFD9CD"/>
      <rgbColor rgb="00FFFFCC"/>
      <rgbColor rgb="00CCFFFF"/>
      <rgbColor rgb="00660066"/>
      <rgbColor rgb="00FF8080"/>
      <rgbColor rgb="000066CC"/>
      <rgbColor rgb="00E1FFD9"/>
      <rgbColor rgb="00000080"/>
      <rgbColor rgb="00FF00FF"/>
      <rgbColor rgb="00FFFF00"/>
      <rgbColor rgb="0000FFFF"/>
      <rgbColor rgb="00800080"/>
      <rgbColor rgb="00800000"/>
      <rgbColor rgb="00008080"/>
      <rgbColor rgb="00F7FFE5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2C4160"/>
      <color rgb="FF7BACD7"/>
      <color rgb="FF0000FF"/>
      <color rgb="FF11428C"/>
      <color rgb="FF6AAED3"/>
      <color rgb="FFDFEBF5"/>
      <color rgb="FFFE8081"/>
      <color rgb="FF99CC00"/>
      <color rgb="FFF7FFE5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22" fmlaLink="DB!$I$4" fmlaRange="DB!$I$5:$I$12" noThreeD="1" sel="1" val="0"/>
</file>

<file path=xl/ctrlProps/ctrlProp2.xml><?xml version="1.0" encoding="utf-8"?>
<formControlPr xmlns="http://schemas.microsoft.com/office/spreadsheetml/2009/9/main" objectType="Drop" dropLines="4" dropStyle="combo" dx="22" fmlaLink="DB!$L$4" fmlaRange="DB!$L$5:$L$8" noThreeD="1" sel="1" val="0"/>
</file>

<file path=xl/ctrlProps/ctrlProp3.xml><?xml version="1.0" encoding="utf-8"?>
<formControlPr xmlns="http://schemas.microsoft.com/office/spreadsheetml/2009/9/main" objectType="Drop" dropLines="4" dropStyle="combo" dx="22" fmlaLink="DB!$M$4" fmlaRange="DB!$M$5:$M$8" noThreeD="1" sel="1" val="0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Radio" firstButton="1" fmlaLink="DB!$G$5" lockText="1" noThreeD="1"/>
</file>

<file path=xl/ctrlProps/ctrlProp6.xml><?xml version="1.0" encoding="utf-8"?>
<formControlPr xmlns="http://schemas.microsoft.com/office/spreadsheetml/2009/9/main" objectType="Radio" checked="Checked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GBox" noThreeD="1"/>
</file>

<file path=xl/ctrlProps/ctrlProp9.xml><?xml version="1.0" encoding="utf-8"?>
<formControlPr xmlns="http://schemas.microsoft.com/office/spreadsheetml/2009/9/main" objectType="Radio" checked="Checked" firstButton="1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9.png"/><Relationship Id="rId18" Type="http://schemas.openxmlformats.org/officeDocument/2006/relationships/image" Target="../media/image14.png"/><Relationship Id="rId26" Type="http://schemas.openxmlformats.org/officeDocument/2006/relationships/image" Target="../media/image22.png"/><Relationship Id="rId39" Type="http://schemas.openxmlformats.org/officeDocument/2006/relationships/image" Target="../media/image35.png"/><Relationship Id="rId21" Type="http://schemas.openxmlformats.org/officeDocument/2006/relationships/image" Target="../media/image17.png"/><Relationship Id="rId34" Type="http://schemas.openxmlformats.org/officeDocument/2006/relationships/image" Target="../media/image30.png"/><Relationship Id="rId42" Type="http://schemas.openxmlformats.org/officeDocument/2006/relationships/image" Target="../media/image38.png"/><Relationship Id="rId47" Type="http://schemas.openxmlformats.org/officeDocument/2006/relationships/image" Target="../media/image43.png"/><Relationship Id="rId50" Type="http://schemas.openxmlformats.org/officeDocument/2006/relationships/image" Target="../media/image46.png"/><Relationship Id="rId55" Type="http://schemas.openxmlformats.org/officeDocument/2006/relationships/image" Target="../media/image51.png"/><Relationship Id="rId7" Type="http://schemas.openxmlformats.org/officeDocument/2006/relationships/hyperlink" Target="http://excel.bizforms.co.kr/contents/index.asp" TargetMode="External"/><Relationship Id="rId2" Type="http://schemas.openxmlformats.org/officeDocument/2006/relationships/hyperlink" Target="http://excel.bizforms.co.kr/image/Excel%20Macro%20Security%20AutoSet.exe" TargetMode="External"/><Relationship Id="rId16" Type="http://schemas.openxmlformats.org/officeDocument/2006/relationships/image" Target="../media/image12.png"/><Relationship Id="rId29" Type="http://schemas.openxmlformats.org/officeDocument/2006/relationships/image" Target="../media/image25.png"/><Relationship Id="rId11" Type="http://schemas.openxmlformats.org/officeDocument/2006/relationships/image" Target="../media/image7.png"/><Relationship Id="rId24" Type="http://schemas.openxmlformats.org/officeDocument/2006/relationships/image" Target="../media/image20.png"/><Relationship Id="rId32" Type="http://schemas.openxmlformats.org/officeDocument/2006/relationships/image" Target="../media/image28.png"/><Relationship Id="rId37" Type="http://schemas.openxmlformats.org/officeDocument/2006/relationships/image" Target="../media/image33.png"/><Relationship Id="rId40" Type="http://schemas.openxmlformats.org/officeDocument/2006/relationships/image" Target="../media/image36.png"/><Relationship Id="rId45" Type="http://schemas.openxmlformats.org/officeDocument/2006/relationships/image" Target="../media/image41.png"/><Relationship Id="rId53" Type="http://schemas.openxmlformats.org/officeDocument/2006/relationships/image" Target="../media/image49.png"/><Relationship Id="rId5" Type="http://schemas.openxmlformats.org/officeDocument/2006/relationships/hyperlink" Target="http://excel.bizforms.co.kr/counsel/index.asp" TargetMode="External"/><Relationship Id="rId19" Type="http://schemas.openxmlformats.org/officeDocument/2006/relationships/image" Target="../media/image15.png"/><Relationship Id="rId4" Type="http://schemas.openxmlformats.org/officeDocument/2006/relationships/image" Target="../media/image3.png"/><Relationship Id="rId9" Type="http://schemas.openxmlformats.org/officeDocument/2006/relationships/image" Target="../media/image6.png"/><Relationship Id="rId14" Type="http://schemas.openxmlformats.org/officeDocument/2006/relationships/image" Target="../media/image10.png"/><Relationship Id="rId22" Type="http://schemas.openxmlformats.org/officeDocument/2006/relationships/image" Target="../media/image18.png"/><Relationship Id="rId27" Type="http://schemas.openxmlformats.org/officeDocument/2006/relationships/image" Target="../media/image23.png"/><Relationship Id="rId30" Type="http://schemas.openxmlformats.org/officeDocument/2006/relationships/image" Target="../media/image26.png"/><Relationship Id="rId35" Type="http://schemas.openxmlformats.org/officeDocument/2006/relationships/image" Target="../media/image31.png"/><Relationship Id="rId43" Type="http://schemas.openxmlformats.org/officeDocument/2006/relationships/image" Target="../media/image39.png"/><Relationship Id="rId48" Type="http://schemas.openxmlformats.org/officeDocument/2006/relationships/image" Target="../media/image44.png"/><Relationship Id="rId56" Type="http://schemas.openxmlformats.org/officeDocument/2006/relationships/image" Target="../media/image52.png"/><Relationship Id="rId8" Type="http://schemas.openxmlformats.org/officeDocument/2006/relationships/image" Target="../media/image5.png"/><Relationship Id="rId51" Type="http://schemas.openxmlformats.org/officeDocument/2006/relationships/image" Target="../media/image47.png"/><Relationship Id="rId3" Type="http://schemas.openxmlformats.org/officeDocument/2006/relationships/image" Target="../media/image2.png"/><Relationship Id="rId12" Type="http://schemas.openxmlformats.org/officeDocument/2006/relationships/image" Target="../media/image8.png"/><Relationship Id="rId17" Type="http://schemas.openxmlformats.org/officeDocument/2006/relationships/image" Target="../media/image13.png"/><Relationship Id="rId25" Type="http://schemas.openxmlformats.org/officeDocument/2006/relationships/image" Target="../media/image21.png"/><Relationship Id="rId33" Type="http://schemas.openxmlformats.org/officeDocument/2006/relationships/image" Target="../media/image29.png"/><Relationship Id="rId38" Type="http://schemas.openxmlformats.org/officeDocument/2006/relationships/image" Target="../media/image34.png"/><Relationship Id="rId46" Type="http://schemas.openxmlformats.org/officeDocument/2006/relationships/image" Target="../media/image42.png"/><Relationship Id="rId20" Type="http://schemas.openxmlformats.org/officeDocument/2006/relationships/image" Target="../media/image16.png"/><Relationship Id="rId41" Type="http://schemas.openxmlformats.org/officeDocument/2006/relationships/image" Target="../media/image37.png"/><Relationship Id="rId54" Type="http://schemas.openxmlformats.org/officeDocument/2006/relationships/image" Target="../media/image50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5" Type="http://schemas.openxmlformats.org/officeDocument/2006/relationships/image" Target="../media/image11.png"/><Relationship Id="rId23" Type="http://schemas.openxmlformats.org/officeDocument/2006/relationships/image" Target="../media/image19.png"/><Relationship Id="rId28" Type="http://schemas.openxmlformats.org/officeDocument/2006/relationships/image" Target="../media/image24.png"/><Relationship Id="rId36" Type="http://schemas.openxmlformats.org/officeDocument/2006/relationships/image" Target="../media/image32.png"/><Relationship Id="rId49" Type="http://schemas.openxmlformats.org/officeDocument/2006/relationships/image" Target="../media/image45.png"/><Relationship Id="rId57" Type="http://schemas.openxmlformats.org/officeDocument/2006/relationships/image" Target="../media/image53.png"/><Relationship Id="rId10" Type="http://schemas.openxmlformats.org/officeDocument/2006/relationships/hyperlink" Target="http://excel.bizforms.co.kr/application/list.asp" TargetMode="External"/><Relationship Id="rId31" Type="http://schemas.openxmlformats.org/officeDocument/2006/relationships/image" Target="../media/image27.png"/><Relationship Id="rId44" Type="http://schemas.openxmlformats.org/officeDocument/2006/relationships/image" Target="../media/image40.png"/><Relationship Id="rId52" Type="http://schemas.openxmlformats.org/officeDocument/2006/relationships/image" Target="../media/image48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3" Type="http://schemas.openxmlformats.org/officeDocument/2006/relationships/image" Target="../media/image3.png"/><Relationship Id="rId7" Type="http://schemas.openxmlformats.org/officeDocument/2006/relationships/image" Target="../media/image5.png"/><Relationship Id="rId2" Type="http://schemas.openxmlformats.org/officeDocument/2006/relationships/image" Target="../media/image55.png"/><Relationship Id="rId1" Type="http://schemas.openxmlformats.org/officeDocument/2006/relationships/image" Target="../media/image54.png"/><Relationship Id="rId6" Type="http://schemas.openxmlformats.org/officeDocument/2006/relationships/hyperlink" Target="http://excel.bizforms.co.kr/contents/index.asp" TargetMode="External"/><Relationship Id="rId5" Type="http://schemas.openxmlformats.org/officeDocument/2006/relationships/image" Target="../media/image4.png"/><Relationship Id="rId10" Type="http://schemas.openxmlformats.org/officeDocument/2006/relationships/image" Target="../media/image7.png"/><Relationship Id="rId4" Type="http://schemas.openxmlformats.org/officeDocument/2006/relationships/hyperlink" Target="http://excel.bizforms.co.kr/counsel/index.asp" TargetMode="External"/><Relationship Id="rId9" Type="http://schemas.openxmlformats.org/officeDocument/2006/relationships/hyperlink" Target="http://excel.bizforms.co.kr/application/list.asp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3" Type="http://schemas.openxmlformats.org/officeDocument/2006/relationships/image" Target="../media/image3.png"/><Relationship Id="rId7" Type="http://schemas.openxmlformats.org/officeDocument/2006/relationships/image" Target="../media/image5.png"/><Relationship Id="rId2" Type="http://schemas.openxmlformats.org/officeDocument/2006/relationships/image" Target="../media/image55.png"/><Relationship Id="rId1" Type="http://schemas.openxmlformats.org/officeDocument/2006/relationships/image" Target="../media/image54.png"/><Relationship Id="rId6" Type="http://schemas.openxmlformats.org/officeDocument/2006/relationships/hyperlink" Target="http://excel.bizforms.co.kr/contents/index.asp" TargetMode="External"/><Relationship Id="rId5" Type="http://schemas.openxmlformats.org/officeDocument/2006/relationships/image" Target="../media/image4.png"/><Relationship Id="rId10" Type="http://schemas.openxmlformats.org/officeDocument/2006/relationships/image" Target="../media/image7.png"/><Relationship Id="rId4" Type="http://schemas.openxmlformats.org/officeDocument/2006/relationships/hyperlink" Target="http://excel.bizforms.co.kr/counsel/index.asp" TargetMode="External"/><Relationship Id="rId9" Type="http://schemas.openxmlformats.org/officeDocument/2006/relationships/hyperlink" Target="http://excel.bizforms.co.kr/application/list.asp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contents/index.asp" TargetMode="External"/><Relationship Id="rId3" Type="http://schemas.openxmlformats.org/officeDocument/2006/relationships/image" Target="../media/image58.png"/><Relationship Id="rId7" Type="http://schemas.openxmlformats.org/officeDocument/2006/relationships/image" Target="../media/image4.png"/><Relationship Id="rId12" Type="http://schemas.openxmlformats.org/officeDocument/2006/relationships/image" Target="../media/image7.png"/><Relationship Id="rId2" Type="http://schemas.openxmlformats.org/officeDocument/2006/relationships/image" Target="../media/image57.png"/><Relationship Id="rId1" Type="http://schemas.openxmlformats.org/officeDocument/2006/relationships/image" Target="../media/image56.png"/><Relationship Id="rId6" Type="http://schemas.openxmlformats.org/officeDocument/2006/relationships/hyperlink" Target="http://excel.bizforms.co.kr/counsel/index.asp" TargetMode="External"/><Relationship Id="rId11" Type="http://schemas.openxmlformats.org/officeDocument/2006/relationships/hyperlink" Target="http://excel.bizforms.co.kr/application/list.asp" TargetMode="External"/><Relationship Id="rId5" Type="http://schemas.openxmlformats.org/officeDocument/2006/relationships/image" Target="../media/image3.png"/><Relationship Id="rId10" Type="http://schemas.openxmlformats.org/officeDocument/2006/relationships/image" Target="../media/image6.png"/><Relationship Id="rId4" Type="http://schemas.openxmlformats.org/officeDocument/2006/relationships/image" Target="../media/image59.png"/><Relationship Id="rId9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contents/index.asp" TargetMode="External"/><Relationship Id="rId3" Type="http://schemas.openxmlformats.org/officeDocument/2006/relationships/image" Target="../media/image62.png"/><Relationship Id="rId7" Type="http://schemas.openxmlformats.org/officeDocument/2006/relationships/image" Target="../media/image4.png"/><Relationship Id="rId12" Type="http://schemas.openxmlformats.org/officeDocument/2006/relationships/image" Target="../media/image7.png"/><Relationship Id="rId2" Type="http://schemas.openxmlformats.org/officeDocument/2006/relationships/image" Target="../media/image61.png"/><Relationship Id="rId1" Type="http://schemas.openxmlformats.org/officeDocument/2006/relationships/image" Target="../media/image60.png"/><Relationship Id="rId6" Type="http://schemas.openxmlformats.org/officeDocument/2006/relationships/hyperlink" Target="http://excel.bizforms.co.kr/counsel/index.asp" TargetMode="External"/><Relationship Id="rId11" Type="http://schemas.openxmlformats.org/officeDocument/2006/relationships/hyperlink" Target="http://excel.bizforms.co.kr/application/list.asp" TargetMode="External"/><Relationship Id="rId5" Type="http://schemas.openxmlformats.org/officeDocument/2006/relationships/image" Target="../media/image3.png"/><Relationship Id="rId10" Type="http://schemas.openxmlformats.org/officeDocument/2006/relationships/image" Target="../media/image6.png"/><Relationship Id="rId4" Type="http://schemas.openxmlformats.org/officeDocument/2006/relationships/image" Target="../media/image63.png"/><Relationship Id="rId9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contents/index.asp" TargetMode="External"/><Relationship Id="rId3" Type="http://schemas.openxmlformats.org/officeDocument/2006/relationships/image" Target="../media/image61.png"/><Relationship Id="rId7" Type="http://schemas.openxmlformats.org/officeDocument/2006/relationships/image" Target="../media/image4.png"/><Relationship Id="rId12" Type="http://schemas.openxmlformats.org/officeDocument/2006/relationships/image" Target="../media/image7.png"/><Relationship Id="rId2" Type="http://schemas.openxmlformats.org/officeDocument/2006/relationships/image" Target="../media/image60.png"/><Relationship Id="rId1" Type="http://schemas.openxmlformats.org/officeDocument/2006/relationships/image" Target="../media/image63.png"/><Relationship Id="rId6" Type="http://schemas.openxmlformats.org/officeDocument/2006/relationships/hyperlink" Target="http://excel.bizforms.co.kr/counsel/index.asp" TargetMode="External"/><Relationship Id="rId11" Type="http://schemas.openxmlformats.org/officeDocument/2006/relationships/hyperlink" Target="http://excel.bizforms.co.kr/application/list.asp" TargetMode="External"/><Relationship Id="rId5" Type="http://schemas.openxmlformats.org/officeDocument/2006/relationships/image" Target="../media/image3.png"/><Relationship Id="rId10" Type="http://schemas.openxmlformats.org/officeDocument/2006/relationships/image" Target="../media/image6.png"/><Relationship Id="rId4" Type="http://schemas.openxmlformats.org/officeDocument/2006/relationships/image" Target="../media/image62.png"/><Relationship Id="rId9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contents/index.asp" TargetMode="External"/><Relationship Id="rId3" Type="http://schemas.openxmlformats.org/officeDocument/2006/relationships/image" Target="../media/image61.png"/><Relationship Id="rId7" Type="http://schemas.openxmlformats.org/officeDocument/2006/relationships/image" Target="../media/image4.png"/><Relationship Id="rId12" Type="http://schemas.openxmlformats.org/officeDocument/2006/relationships/image" Target="../media/image7.png"/><Relationship Id="rId2" Type="http://schemas.openxmlformats.org/officeDocument/2006/relationships/image" Target="../media/image60.png"/><Relationship Id="rId1" Type="http://schemas.openxmlformats.org/officeDocument/2006/relationships/image" Target="../media/image63.png"/><Relationship Id="rId6" Type="http://schemas.openxmlformats.org/officeDocument/2006/relationships/hyperlink" Target="http://excel.bizforms.co.kr/counsel/index.asp" TargetMode="External"/><Relationship Id="rId11" Type="http://schemas.openxmlformats.org/officeDocument/2006/relationships/hyperlink" Target="http://excel.bizforms.co.kr/application/list.asp" TargetMode="External"/><Relationship Id="rId5" Type="http://schemas.openxmlformats.org/officeDocument/2006/relationships/image" Target="../media/image3.png"/><Relationship Id="rId10" Type="http://schemas.openxmlformats.org/officeDocument/2006/relationships/image" Target="../media/image6.png"/><Relationship Id="rId4" Type="http://schemas.openxmlformats.org/officeDocument/2006/relationships/image" Target="../media/image62.png"/><Relationship Id="rId9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contents/index.asp" TargetMode="External"/><Relationship Id="rId3" Type="http://schemas.openxmlformats.org/officeDocument/2006/relationships/image" Target="../media/image61.png"/><Relationship Id="rId7" Type="http://schemas.openxmlformats.org/officeDocument/2006/relationships/image" Target="../media/image4.png"/><Relationship Id="rId12" Type="http://schemas.openxmlformats.org/officeDocument/2006/relationships/image" Target="../media/image7.png"/><Relationship Id="rId2" Type="http://schemas.openxmlformats.org/officeDocument/2006/relationships/image" Target="../media/image60.png"/><Relationship Id="rId1" Type="http://schemas.openxmlformats.org/officeDocument/2006/relationships/image" Target="../media/image63.png"/><Relationship Id="rId6" Type="http://schemas.openxmlformats.org/officeDocument/2006/relationships/hyperlink" Target="http://excel.bizforms.co.kr/counsel/index.asp" TargetMode="External"/><Relationship Id="rId11" Type="http://schemas.openxmlformats.org/officeDocument/2006/relationships/hyperlink" Target="http://excel.bizforms.co.kr/application/list.asp" TargetMode="External"/><Relationship Id="rId5" Type="http://schemas.openxmlformats.org/officeDocument/2006/relationships/image" Target="../media/image3.png"/><Relationship Id="rId10" Type="http://schemas.openxmlformats.org/officeDocument/2006/relationships/image" Target="../media/image6.png"/><Relationship Id="rId4" Type="http://schemas.openxmlformats.org/officeDocument/2006/relationships/image" Target="../media/image62.png"/><Relationship Id="rId9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contents/index.asp" TargetMode="External"/><Relationship Id="rId3" Type="http://schemas.openxmlformats.org/officeDocument/2006/relationships/image" Target="../media/image61.png"/><Relationship Id="rId7" Type="http://schemas.openxmlformats.org/officeDocument/2006/relationships/image" Target="../media/image4.png"/><Relationship Id="rId12" Type="http://schemas.openxmlformats.org/officeDocument/2006/relationships/image" Target="../media/image7.png"/><Relationship Id="rId2" Type="http://schemas.openxmlformats.org/officeDocument/2006/relationships/image" Target="../media/image60.png"/><Relationship Id="rId1" Type="http://schemas.openxmlformats.org/officeDocument/2006/relationships/image" Target="../media/image63.png"/><Relationship Id="rId6" Type="http://schemas.openxmlformats.org/officeDocument/2006/relationships/hyperlink" Target="http://excel.bizforms.co.kr/counsel/index.asp" TargetMode="External"/><Relationship Id="rId11" Type="http://schemas.openxmlformats.org/officeDocument/2006/relationships/hyperlink" Target="http://excel.bizforms.co.kr/application/list.asp" TargetMode="External"/><Relationship Id="rId5" Type="http://schemas.openxmlformats.org/officeDocument/2006/relationships/image" Target="../media/image3.png"/><Relationship Id="rId10" Type="http://schemas.openxmlformats.org/officeDocument/2006/relationships/image" Target="../media/image6.png"/><Relationship Id="rId4" Type="http://schemas.openxmlformats.org/officeDocument/2006/relationships/image" Target="../media/image62.png"/><Relationship Id="rId9" Type="http://schemas.openxmlformats.org/officeDocument/2006/relationships/image" Target="../media/image5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contents/index.asp" TargetMode="External"/><Relationship Id="rId3" Type="http://schemas.openxmlformats.org/officeDocument/2006/relationships/image" Target="../media/image61.png"/><Relationship Id="rId7" Type="http://schemas.openxmlformats.org/officeDocument/2006/relationships/image" Target="../media/image4.png"/><Relationship Id="rId12" Type="http://schemas.openxmlformats.org/officeDocument/2006/relationships/image" Target="../media/image7.png"/><Relationship Id="rId2" Type="http://schemas.openxmlformats.org/officeDocument/2006/relationships/image" Target="../media/image60.png"/><Relationship Id="rId1" Type="http://schemas.openxmlformats.org/officeDocument/2006/relationships/image" Target="../media/image63.png"/><Relationship Id="rId6" Type="http://schemas.openxmlformats.org/officeDocument/2006/relationships/hyperlink" Target="http://excel.bizforms.co.kr/counsel/index.asp" TargetMode="External"/><Relationship Id="rId11" Type="http://schemas.openxmlformats.org/officeDocument/2006/relationships/hyperlink" Target="http://excel.bizforms.co.kr/application/list.asp" TargetMode="External"/><Relationship Id="rId5" Type="http://schemas.openxmlformats.org/officeDocument/2006/relationships/image" Target="../media/image3.png"/><Relationship Id="rId10" Type="http://schemas.openxmlformats.org/officeDocument/2006/relationships/image" Target="../media/image6.png"/><Relationship Id="rId4" Type="http://schemas.openxmlformats.org/officeDocument/2006/relationships/image" Target="../media/image62.png"/><Relationship Id="rId9" Type="http://schemas.openxmlformats.org/officeDocument/2006/relationships/image" Target="../media/image5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contents/index.asp" TargetMode="External"/><Relationship Id="rId3" Type="http://schemas.openxmlformats.org/officeDocument/2006/relationships/image" Target="../media/image61.png"/><Relationship Id="rId7" Type="http://schemas.openxmlformats.org/officeDocument/2006/relationships/image" Target="../media/image4.png"/><Relationship Id="rId12" Type="http://schemas.openxmlformats.org/officeDocument/2006/relationships/image" Target="../media/image7.png"/><Relationship Id="rId2" Type="http://schemas.openxmlformats.org/officeDocument/2006/relationships/image" Target="../media/image60.png"/><Relationship Id="rId1" Type="http://schemas.openxmlformats.org/officeDocument/2006/relationships/image" Target="../media/image63.png"/><Relationship Id="rId6" Type="http://schemas.openxmlformats.org/officeDocument/2006/relationships/hyperlink" Target="http://excel.bizforms.co.kr/counsel/index.asp" TargetMode="External"/><Relationship Id="rId11" Type="http://schemas.openxmlformats.org/officeDocument/2006/relationships/hyperlink" Target="http://excel.bizforms.co.kr/application/list.asp" TargetMode="External"/><Relationship Id="rId5" Type="http://schemas.openxmlformats.org/officeDocument/2006/relationships/image" Target="../media/image3.png"/><Relationship Id="rId10" Type="http://schemas.openxmlformats.org/officeDocument/2006/relationships/image" Target="../media/image6.png"/><Relationship Id="rId4" Type="http://schemas.openxmlformats.org/officeDocument/2006/relationships/image" Target="../media/image62.png"/><Relationship Id="rId9" Type="http://schemas.openxmlformats.org/officeDocument/2006/relationships/image" Target="../media/image5.png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application/list.asp" TargetMode="External"/><Relationship Id="rId3" Type="http://schemas.openxmlformats.org/officeDocument/2006/relationships/hyperlink" Target="http://excel.bizforms.co.kr/counsel/index.asp" TargetMode="External"/><Relationship Id="rId7" Type="http://schemas.openxmlformats.org/officeDocument/2006/relationships/image" Target="../media/image6.png"/><Relationship Id="rId2" Type="http://schemas.openxmlformats.org/officeDocument/2006/relationships/image" Target="../media/image3.png"/><Relationship Id="rId1" Type="http://schemas.openxmlformats.org/officeDocument/2006/relationships/image" Target="../media/image63.png"/><Relationship Id="rId6" Type="http://schemas.openxmlformats.org/officeDocument/2006/relationships/image" Target="../media/image5.png"/><Relationship Id="rId5" Type="http://schemas.openxmlformats.org/officeDocument/2006/relationships/hyperlink" Target="http://excel.bizforms.co.kr/contents/index.asp" TargetMode="External"/><Relationship Id="rId4" Type="http://schemas.openxmlformats.org/officeDocument/2006/relationships/image" Target="../media/image4.png"/><Relationship Id="rId9" Type="http://schemas.openxmlformats.org/officeDocument/2006/relationships/image" Target="../media/image7.png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62.png"/><Relationship Id="rId7" Type="http://schemas.openxmlformats.org/officeDocument/2006/relationships/hyperlink" Target="http://excel.bizforms.co.kr/contents/index.asp" TargetMode="External"/><Relationship Id="rId2" Type="http://schemas.openxmlformats.org/officeDocument/2006/relationships/image" Target="../media/image61.png"/><Relationship Id="rId1" Type="http://schemas.openxmlformats.org/officeDocument/2006/relationships/image" Target="../media/image60.png"/><Relationship Id="rId6" Type="http://schemas.openxmlformats.org/officeDocument/2006/relationships/image" Target="../media/image4.png"/><Relationship Id="rId11" Type="http://schemas.openxmlformats.org/officeDocument/2006/relationships/image" Target="../media/image7.png"/><Relationship Id="rId5" Type="http://schemas.openxmlformats.org/officeDocument/2006/relationships/hyperlink" Target="http://excel.bizforms.co.kr/counsel/index.asp" TargetMode="External"/><Relationship Id="rId10" Type="http://schemas.openxmlformats.org/officeDocument/2006/relationships/hyperlink" Target="http://excel.bizforms.co.kr/application/list.asp" TargetMode="External"/><Relationship Id="rId4" Type="http://schemas.openxmlformats.org/officeDocument/2006/relationships/image" Target="../media/image3.png"/><Relationship Id="rId9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62.png"/><Relationship Id="rId7" Type="http://schemas.openxmlformats.org/officeDocument/2006/relationships/hyperlink" Target="http://excel.bizforms.co.kr/contents/index.asp" TargetMode="External"/><Relationship Id="rId2" Type="http://schemas.openxmlformats.org/officeDocument/2006/relationships/image" Target="../media/image61.png"/><Relationship Id="rId1" Type="http://schemas.openxmlformats.org/officeDocument/2006/relationships/image" Target="../media/image60.png"/><Relationship Id="rId6" Type="http://schemas.openxmlformats.org/officeDocument/2006/relationships/image" Target="../media/image4.png"/><Relationship Id="rId11" Type="http://schemas.openxmlformats.org/officeDocument/2006/relationships/image" Target="../media/image7.png"/><Relationship Id="rId5" Type="http://schemas.openxmlformats.org/officeDocument/2006/relationships/hyperlink" Target="http://excel.bizforms.co.kr/counsel/index.asp" TargetMode="External"/><Relationship Id="rId10" Type="http://schemas.openxmlformats.org/officeDocument/2006/relationships/hyperlink" Target="http://excel.bizforms.co.kr/application/list.asp" TargetMode="External"/><Relationship Id="rId4" Type="http://schemas.openxmlformats.org/officeDocument/2006/relationships/image" Target="../media/image3.png"/><Relationship Id="rId9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62.png"/><Relationship Id="rId7" Type="http://schemas.openxmlformats.org/officeDocument/2006/relationships/hyperlink" Target="http://excel.bizforms.co.kr/contents/index.asp" TargetMode="External"/><Relationship Id="rId2" Type="http://schemas.openxmlformats.org/officeDocument/2006/relationships/image" Target="../media/image61.png"/><Relationship Id="rId1" Type="http://schemas.openxmlformats.org/officeDocument/2006/relationships/image" Target="../media/image60.png"/><Relationship Id="rId6" Type="http://schemas.openxmlformats.org/officeDocument/2006/relationships/image" Target="../media/image4.png"/><Relationship Id="rId11" Type="http://schemas.openxmlformats.org/officeDocument/2006/relationships/image" Target="../media/image7.png"/><Relationship Id="rId5" Type="http://schemas.openxmlformats.org/officeDocument/2006/relationships/hyperlink" Target="http://excel.bizforms.co.kr/counsel/index.asp" TargetMode="External"/><Relationship Id="rId10" Type="http://schemas.openxmlformats.org/officeDocument/2006/relationships/hyperlink" Target="http://excel.bizforms.co.kr/application/list.asp" TargetMode="External"/><Relationship Id="rId4" Type="http://schemas.openxmlformats.org/officeDocument/2006/relationships/image" Target="../media/image3.png"/><Relationship Id="rId9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62.png"/><Relationship Id="rId7" Type="http://schemas.openxmlformats.org/officeDocument/2006/relationships/hyperlink" Target="http://excel.bizforms.co.kr/contents/index.asp" TargetMode="External"/><Relationship Id="rId2" Type="http://schemas.openxmlformats.org/officeDocument/2006/relationships/image" Target="../media/image61.png"/><Relationship Id="rId1" Type="http://schemas.openxmlformats.org/officeDocument/2006/relationships/image" Target="../media/image60.png"/><Relationship Id="rId6" Type="http://schemas.openxmlformats.org/officeDocument/2006/relationships/image" Target="../media/image4.png"/><Relationship Id="rId11" Type="http://schemas.openxmlformats.org/officeDocument/2006/relationships/image" Target="../media/image7.png"/><Relationship Id="rId5" Type="http://schemas.openxmlformats.org/officeDocument/2006/relationships/hyperlink" Target="http://excel.bizforms.co.kr/counsel/index.asp" TargetMode="External"/><Relationship Id="rId10" Type="http://schemas.openxmlformats.org/officeDocument/2006/relationships/hyperlink" Target="http://excel.bizforms.co.kr/application/list.asp" TargetMode="External"/><Relationship Id="rId4" Type="http://schemas.openxmlformats.org/officeDocument/2006/relationships/image" Target="../media/image3.png"/><Relationship Id="rId9" Type="http://schemas.openxmlformats.org/officeDocument/2006/relationships/image" Target="../media/image6.png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62.png"/><Relationship Id="rId7" Type="http://schemas.openxmlformats.org/officeDocument/2006/relationships/hyperlink" Target="http://excel.bizforms.co.kr/contents/index.asp" TargetMode="External"/><Relationship Id="rId2" Type="http://schemas.openxmlformats.org/officeDocument/2006/relationships/image" Target="../media/image61.png"/><Relationship Id="rId1" Type="http://schemas.openxmlformats.org/officeDocument/2006/relationships/image" Target="../media/image60.png"/><Relationship Id="rId6" Type="http://schemas.openxmlformats.org/officeDocument/2006/relationships/image" Target="../media/image4.png"/><Relationship Id="rId11" Type="http://schemas.openxmlformats.org/officeDocument/2006/relationships/image" Target="../media/image7.png"/><Relationship Id="rId5" Type="http://schemas.openxmlformats.org/officeDocument/2006/relationships/hyperlink" Target="http://excel.bizforms.co.kr/counsel/index.asp" TargetMode="External"/><Relationship Id="rId10" Type="http://schemas.openxmlformats.org/officeDocument/2006/relationships/hyperlink" Target="http://excel.bizforms.co.kr/application/list.asp" TargetMode="External"/><Relationship Id="rId4" Type="http://schemas.openxmlformats.org/officeDocument/2006/relationships/image" Target="../media/image3.png"/><Relationship Id="rId9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47</xdr:col>
      <xdr:colOff>180975</xdr:colOff>
      <xdr:row>7</xdr:row>
      <xdr:rowOff>142875</xdr:rowOff>
    </xdr:from>
    <xdr:to>
      <xdr:col>65</xdr:col>
      <xdr:colOff>47625</xdr:colOff>
      <xdr:row>17</xdr:row>
      <xdr:rowOff>47625</xdr:rowOff>
    </xdr:to>
    <xdr:grpSp>
      <xdr:nvGrpSpPr>
        <xdr:cNvPr id="65" name="Group 208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GrpSpPr>
          <a:grpSpLocks/>
        </xdr:cNvGrpSpPr>
      </xdr:nvGrpSpPr>
      <xdr:grpSpPr bwMode="auto">
        <a:xfrm>
          <a:off x="9534525" y="1876425"/>
          <a:ext cx="3467100" cy="2381250"/>
          <a:chOff x="1003" y="169"/>
          <a:chExt cx="364" cy="250"/>
        </a:xfrm>
      </xdr:grpSpPr>
      <xdr:pic>
        <xdr:nvPicPr>
          <xdr:cNvPr id="66" name="Picture 209" descr="매크로팝업">
            <a:extLst>
              <a:ext uri="{FF2B5EF4-FFF2-40B4-BE49-F238E27FC236}">
                <a16:creationId xmlns:a16="http://schemas.microsoft.com/office/drawing/2014/main" id="{00000000-0008-0000-0100-00004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03" y="169"/>
            <a:ext cx="364" cy="2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67" name="Picture 210" descr="매크로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100-00004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00" y="346"/>
            <a:ext cx="147" cy="4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absolute">
    <xdr:from>
      <xdr:col>0</xdr:col>
      <xdr:colOff>0</xdr:colOff>
      <xdr:row>0</xdr:row>
      <xdr:rowOff>1</xdr:rowOff>
    </xdr:from>
    <xdr:to>
      <xdr:col>83</xdr:col>
      <xdr:colOff>104775</xdr:colOff>
      <xdr:row>3</xdr:row>
      <xdr:rowOff>217294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0" y="1"/>
          <a:ext cx="16659225" cy="960243"/>
          <a:chOff x="0" y="1"/>
          <a:chExt cx="16659225" cy="960243"/>
        </a:xfrm>
      </xdr:grpSpPr>
      <xdr:pic>
        <xdr:nvPicPr>
          <xdr:cNvPr id="166" name="그림 165">
            <a:extLst>
              <a:ext uri="{FF2B5EF4-FFF2-40B4-BE49-F238E27FC236}">
                <a16:creationId xmlns:a16="http://schemas.microsoft.com/office/drawing/2014/main" id="{00000000-0008-0000-0100-0000A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"/>
            <a:ext cx="16659225" cy="960243"/>
          </a:xfrm>
          <a:prstGeom prst="rect">
            <a:avLst/>
          </a:prstGeom>
        </xdr:spPr>
      </xdr:pic>
      <xdr:pic>
        <xdr:nvPicPr>
          <xdr:cNvPr id="167" name="Picture 63" descr="엑셀지식in">
            <a:hlinkClick xmlns:r="http://schemas.openxmlformats.org/officeDocument/2006/relationships" r:id="rId5" tooltip="비즈폼 엑셀상담 서비스"/>
            <a:extLst>
              <a:ext uri="{FF2B5EF4-FFF2-40B4-BE49-F238E27FC236}">
                <a16:creationId xmlns:a16="http://schemas.microsoft.com/office/drawing/2014/main" id="{00000000-0008-0000-0100-0000A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3665656" y="76916"/>
            <a:ext cx="1622953" cy="35447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168" name="Picture 64" descr="엑셀상담서비스">
            <a:hlinkClick xmlns:r="http://schemas.openxmlformats.org/officeDocument/2006/relationships" r:id="rId7" tooltip="비즈폼 엑셀지식인(Tip)"/>
            <a:extLst>
              <a:ext uri="{FF2B5EF4-FFF2-40B4-BE49-F238E27FC236}">
                <a16:creationId xmlns:a16="http://schemas.microsoft.com/office/drawing/2014/main" id="{00000000-0008-0000-0100-0000A8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15278971" y="76916"/>
            <a:ext cx="1371719" cy="35359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 macro="[0]!이동_사용방법">
        <xdr:nvPicPr>
          <xdr:cNvPr id="170" name="Picture 68" descr="서식사용설명">
            <a:extLst>
              <a:ext uri="{FF2B5EF4-FFF2-40B4-BE49-F238E27FC236}">
                <a16:creationId xmlns:a16="http://schemas.microsoft.com/office/drawing/2014/main" id="{00000000-0008-0000-0100-0000A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565094"/>
            <a:ext cx="1139090" cy="29679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71" name="Text Box 71">
            <a:extLst>
              <a:ext uri="{FF2B5EF4-FFF2-40B4-BE49-F238E27FC236}">
                <a16:creationId xmlns:a16="http://schemas.microsoft.com/office/drawing/2014/main" id="{00000000-0008-0000-0100-0000A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86697" y="86710"/>
            <a:ext cx="11581677" cy="3713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300" b="1" i="0" u="none" strike="noStrike" baseline="0">
                <a:solidFill>
                  <a:srgbClr val="FFFF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 매입매출 통합관리 프로그램</a:t>
            </a:r>
            <a:endParaRPr lang="en-US" altLang="ko-KR" sz="1050" b="1" i="0" u="none" strike="noStrike" baseline="0">
              <a:solidFill>
                <a:srgbClr val="FFFFFF"/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" textlink="">
        <xdr:nvSpPr>
          <xdr:cNvPr id="172" name="Line 22">
            <a:extLst>
              <a:ext uri="{FF2B5EF4-FFF2-40B4-BE49-F238E27FC236}">
                <a16:creationId xmlns:a16="http://schemas.microsoft.com/office/drawing/2014/main" id="{00000000-0008-0000-0100-0000AC000000}"/>
              </a:ext>
            </a:extLst>
          </xdr:cNvPr>
          <xdr:cNvSpPr>
            <a:spLocks noChangeShapeType="1"/>
          </xdr:cNvSpPr>
        </xdr:nvSpPr>
        <xdr:spPr bwMode="auto">
          <a:xfrm>
            <a:off x="15252436" y="134604"/>
            <a:ext cx="0" cy="258333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>
        <xdr:nvPicPr>
          <xdr:cNvPr id="173" name="그림 172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0100-0000A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28774" cy="269486"/>
          </a:xfrm>
          <a:prstGeom prst="rect">
            <a:avLst/>
          </a:prstGeom>
        </xdr:spPr>
      </xdr:pic>
      <xdr:sp macro="[0]!이동_거래처관리" textlink="">
        <xdr:nvSpPr>
          <xdr:cNvPr id="178" name="Text Box 76">
            <a:extLst>
              <a:ext uri="{FF2B5EF4-FFF2-40B4-BE49-F238E27FC236}">
                <a16:creationId xmlns:a16="http://schemas.microsoft.com/office/drawing/2014/main" id="{00000000-0008-0000-0100-0000B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00131" y="578815"/>
            <a:ext cx="896473" cy="26891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ysClr val="windowText" lastClr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거래처관리</a:t>
            </a:r>
          </a:p>
        </xdr:txBody>
      </xdr:sp>
      <xdr:sp macro="[0]!이동_견적서" textlink="">
        <xdr:nvSpPr>
          <xdr:cNvPr id="179" name="Text Box 77">
            <a:extLst>
              <a:ext uri="{FF2B5EF4-FFF2-40B4-BE49-F238E27FC236}">
                <a16:creationId xmlns:a16="http://schemas.microsoft.com/office/drawing/2014/main" id="{00000000-0008-0000-0100-0000B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881515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견적서</a:t>
            </a:r>
          </a:p>
        </xdr:txBody>
      </xdr:sp>
      <xdr:sp macro="[0]!이동_계산서" textlink="">
        <xdr:nvSpPr>
          <xdr:cNvPr id="180" name="Text Box 77">
            <a:extLst>
              <a:ext uri="{FF2B5EF4-FFF2-40B4-BE49-F238E27FC236}">
                <a16:creationId xmlns:a16="http://schemas.microsoft.com/office/drawing/2014/main" id="{00000000-0008-0000-0100-0000B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683075" y="578815"/>
            <a:ext cx="896231" cy="26940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계산서</a:t>
            </a:r>
          </a:p>
        </xdr:txBody>
      </xdr:sp>
      <xdr:sp macro="[0]!이동_품목관리" textlink="">
        <xdr:nvSpPr>
          <xdr:cNvPr id="181" name="Text Box 77">
            <a:extLst>
              <a:ext uri="{FF2B5EF4-FFF2-40B4-BE49-F238E27FC236}">
                <a16:creationId xmlns:a16="http://schemas.microsoft.com/office/drawing/2014/main" id="{00000000-0008-0000-0100-0000B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318725" y="578815"/>
            <a:ext cx="9514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품목관리</a:t>
            </a:r>
          </a:p>
        </xdr:txBody>
      </xdr:sp>
      <xdr:sp macro="[0]!이동_거래명세서" textlink="">
        <xdr:nvSpPr>
          <xdr:cNvPr id="183" name="Text Box 77">
            <a:extLst>
              <a:ext uri="{FF2B5EF4-FFF2-40B4-BE49-F238E27FC236}">
                <a16:creationId xmlns:a16="http://schemas.microsoft.com/office/drawing/2014/main" id="{00000000-0008-0000-0100-0000B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833991" y="578815"/>
            <a:ext cx="89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</a:p>
        </xdr:txBody>
      </xdr:sp>
      <xdr:sp macro="[0]!이동_거래명세서2" textlink="">
        <xdr:nvSpPr>
          <xdr:cNvPr id="185" name="Text Box 77">
            <a:extLst>
              <a:ext uri="{FF2B5EF4-FFF2-40B4-BE49-F238E27FC236}">
                <a16:creationId xmlns:a16="http://schemas.microsoft.com/office/drawing/2014/main" id="{00000000-0008-0000-0100-0000B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788011" y="578815"/>
            <a:ext cx="89803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  <a:r>
              <a:rPr lang="en-US" altLang="ko-KR" sz="1050" b="1" i="0" u="none" strike="noStrike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2</a:t>
            </a:r>
            <a:endParaRPr lang="ko-KR" altLang="en-US" sz="1050" b="1" i="0" u="none" strike="noStrike" baseline="0">
              <a:solidFill>
                <a:srgbClr val="000000"/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[0]!이동_세금계산서" textlink="">
        <xdr:nvSpPr>
          <xdr:cNvPr id="187" name="Text Box 77">
            <a:extLst>
              <a:ext uri="{FF2B5EF4-FFF2-40B4-BE49-F238E27FC236}">
                <a16:creationId xmlns:a16="http://schemas.microsoft.com/office/drawing/2014/main" id="{00000000-0008-0000-0100-0000B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46309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세금계산서</a:t>
            </a:r>
          </a:p>
        </xdr:txBody>
      </xdr:sp>
      <xdr:sp macro="[0]!이동_증빙서류작성" textlink="">
        <xdr:nvSpPr>
          <xdr:cNvPr id="189" name="Text Box 77">
            <a:extLst>
              <a:ext uri="{FF2B5EF4-FFF2-40B4-BE49-F238E27FC236}">
                <a16:creationId xmlns:a16="http://schemas.microsoft.com/office/drawing/2014/main" id="{00000000-0008-0000-0100-0000B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31328" y="578815"/>
            <a:ext cx="89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증빙서류작성</a:t>
            </a:r>
          </a:p>
        </xdr:txBody>
      </xdr:sp>
      <xdr:sp macro="[0]!이동_거래내역" textlink="">
        <xdr:nvSpPr>
          <xdr:cNvPr id="191" name="Text Box 77">
            <a:extLst>
              <a:ext uri="{FF2B5EF4-FFF2-40B4-BE49-F238E27FC236}">
                <a16:creationId xmlns:a16="http://schemas.microsoft.com/office/drawing/2014/main" id="{00000000-0008-0000-0100-0000B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637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거래내역</a:t>
            </a:r>
          </a:p>
        </xdr:txBody>
      </xdr:sp>
      <xdr:sp macro="[0]!이동_거래처원장" textlink="">
        <xdr:nvSpPr>
          <xdr:cNvPr id="193" name="Text Box 77">
            <a:extLst>
              <a:ext uri="{FF2B5EF4-FFF2-40B4-BE49-F238E27FC236}">
                <a16:creationId xmlns:a16="http://schemas.microsoft.com/office/drawing/2014/main" id="{00000000-0008-0000-0100-0000C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216091" y="578815"/>
            <a:ext cx="955708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거래처원장</a:t>
            </a:r>
          </a:p>
        </xdr:txBody>
      </xdr:sp>
      <xdr:sp macro="[0]!이동_일일매출" textlink="">
        <xdr:nvSpPr>
          <xdr:cNvPr id="195" name="Text Box 77">
            <a:extLst>
              <a:ext uri="{FF2B5EF4-FFF2-40B4-BE49-F238E27FC236}">
                <a16:creationId xmlns:a16="http://schemas.microsoft.com/office/drawing/2014/main" id="{00000000-0008-0000-0100-0000C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82135" y="578815"/>
            <a:ext cx="958032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일일매출</a:t>
            </a:r>
          </a:p>
        </xdr:txBody>
      </xdr:sp>
      <xdr:sp macro="[0]!이동_일일매입" textlink="">
        <xdr:nvSpPr>
          <xdr:cNvPr id="197" name="Text Box 77">
            <a:extLst>
              <a:ext uri="{FF2B5EF4-FFF2-40B4-BE49-F238E27FC236}">
                <a16:creationId xmlns:a16="http://schemas.microsoft.com/office/drawing/2014/main" id="{00000000-0008-0000-0100-0000C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141757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일일매입</a:t>
            </a:r>
          </a:p>
        </xdr:txBody>
      </xdr:sp>
      <xdr:sp macro="[0]!이동_일일손익" textlink="">
        <xdr:nvSpPr>
          <xdr:cNvPr id="199" name="Text Box 77">
            <a:extLst>
              <a:ext uri="{FF2B5EF4-FFF2-40B4-BE49-F238E27FC236}">
                <a16:creationId xmlns:a16="http://schemas.microsoft.com/office/drawing/2014/main" id="{00000000-0008-0000-0100-0000C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102976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일일손익</a:t>
            </a:r>
          </a:p>
        </xdr:txBody>
      </xdr:sp>
      <xdr:sp macro="[0]!이동_월별매출" textlink="">
        <xdr:nvSpPr>
          <xdr:cNvPr id="201" name="Text Box 77">
            <a:extLst>
              <a:ext uri="{FF2B5EF4-FFF2-40B4-BE49-F238E27FC236}">
                <a16:creationId xmlns:a16="http://schemas.microsoft.com/office/drawing/2014/main" id="{00000000-0008-0000-0100-0000C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06419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월별매출</a:t>
            </a:r>
          </a:p>
        </xdr:txBody>
      </xdr:sp>
      <xdr:sp macro="[0]!이동_월별매입" textlink="">
        <xdr:nvSpPr>
          <xdr:cNvPr id="203" name="Text Box 77">
            <a:extLst>
              <a:ext uri="{FF2B5EF4-FFF2-40B4-BE49-F238E27FC236}">
                <a16:creationId xmlns:a16="http://schemas.microsoft.com/office/drawing/2014/main" id="{00000000-0008-0000-0100-0000C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019310" y="578815"/>
            <a:ext cx="9563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월별매입</a:t>
            </a:r>
          </a:p>
        </xdr:txBody>
      </xdr:sp>
      <xdr:sp macro="[0]!이동_월별손익" textlink="">
        <xdr:nvSpPr>
          <xdr:cNvPr id="205" name="Text Box 77">
            <a:extLst>
              <a:ext uri="{FF2B5EF4-FFF2-40B4-BE49-F238E27FC236}">
                <a16:creationId xmlns:a16="http://schemas.microsoft.com/office/drawing/2014/main" id="{00000000-0008-0000-0100-0000C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980529" y="578815"/>
            <a:ext cx="95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00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월별손익</a:t>
            </a:r>
          </a:p>
        </xdr:txBody>
      </xdr:sp>
      <xdr:sp macro="" textlink="">
        <xdr:nvSpPr>
          <xdr:cNvPr id="148" name="Line 22">
            <a:extLst>
              <a:ext uri="{FF2B5EF4-FFF2-40B4-BE49-F238E27FC236}">
                <a16:creationId xmlns:a16="http://schemas.microsoft.com/office/drawing/2014/main" id="{00000000-0008-0000-0100-000094000000}"/>
              </a:ext>
            </a:extLst>
          </xdr:cNvPr>
          <xdr:cNvSpPr>
            <a:spLocks noChangeShapeType="1"/>
          </xdr:cNvSpPr>
        </xdr:nvSpPr>
        <xdr:spPr bwMode="auto">
          <a:xfrm>
            <a:off x="235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149" name="Line 22">
            <a:extLst>
              <a:ext uri="{FF2B5EF4-FFF2-40B4-BE49-F238E27FC236}">
                <a16:creationId xmlns:a16="http://schemas.microsoft.com/office/drawing/2014/main" id="{00000000-0008-0000-0100-000095000000}"/>
              </a:ext>
            </a:extLst>
          </xdr:cNvPr>
          <xdr:cNvSpPr>
            <a:spLocks noChangeShapeType="1"/>
          </xdr:cNvSpPr>
        </xdr:nvSpPr>
        <xdr:spPr bwMode="auto">
          <a:xfrm>
            <a:off x="32795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152" name="Line 22">
            <a:extLst>
              <a:ext uri="{FF2B5EF4-FFF2-40B4-BE49-F238E27FC236}">
                <a16:creationId xmlns:a16="http://schemas.microsoft.com/office/drawing/2014/main" id="{00000000-0008-0000-0100-000098000000}"/>
              </a:ext>
            </a:extLst>
          </xdr:cNvPr>
          <xdr:cNvSpPr>
            <a:spLocks noChangeShapeType="1"/>
          </xdr:cNvSpPr>
        </xdr:nvSpPr>
        <xdr:spPr bwMode="auto">
          <a:xfrm>
            <a:off x="42034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153" name="Line 22">
            <a:extLst>
              <a:ext uri="{FF2B5EF4-FFF2-40B4-BE49-F238E27FC236}">
                <a16:creationId xmlns:a16="http://schemas.microsoft.com/office/drawing/2014/main" id="{00000000-0008-0000-0100-000099000000}"/>
              </a:ext>
            </a:extLst>
          </xdr:cNvPr>
          <xdr:cNvSpPr>
            <a:spLocks noChangeShapeType="1"/>
          </xdr:cNvSpPr>
        </xdr:nvSpPr>
        <xdr:spPr bwMode="auto">
          <a:xfrm>
            <a:off x="52035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154" name="Line 22">
            <a:extLst>
              <a:ext uri="{FF2B5EF4-FFF2-40B4-BE49-F238E27FC236}">
                <a16:creationId xmlns:a16="http://schemas.microsoft.com/office/drawing/2014/main" id="{00000000-0008-0000-0100-00009A000000}"/>
              </a:ext>
            </a:extLst>
          </xdr:cNvPr>
          <xdr:cNvSpPr>
            <a:spLocks noChangeShapeType="1"/>
          </xdr:cNvSpPr>
        </xdr:nvSpPr>
        <xdr:spPr bwMode="auto">
          <a:xfrm>
            <a:off x="61560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155" name="Line 22">
            <a:extLst>
              <a:ext uri="{FF2B5EF4-FFF2-40B4-BE49-F238E27FC236}">
                <a16:creationId xmlns:a16="http://schemas.microsoft.com/office/drawing/2014/main" id="{00000000-0008-0000-0100-00009B000000}"/>
              </a:ext>
            </a:extLst>
          </xdr:cNvPr>
          <xdr:cNvSpPr>
            <a:spLocks noChangeShapeType="1"/>
          </xdr:cNvSpPr>
        </xdr:nvSpPr>
        <xdr:spPr bwMode="auto">
          <a:xfrm>
            <a:off x="71180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156" name="Line 22">
            <a:extLst>
              <a:ext uri="{FF2B5EF4-FFF2-40B4-BE49-F238E27FC236}">
                <a16:creationId xmlns:a16="http://schemas.microsoft.com/office/drawing/2014/main" id="{00000000-0008-0000-0100-00009C000000}"/>
              </a:ext>
            </a:extLst>
          </xdr:cNvPr>
          <xdr:cNvSpPr>
            <a:spLocks noChangeShapeType="1"/>
          </xdr:cNvSpPr>
        </xdr:nvSpPr>
        <xdr:spPr bwMode="auto">
          <a:xfrm>
            <a:off x="80801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157" name="Line 22">
            <a:extLst>
              <a:ext uri="{FF2B5EF4-FFF2-40B4-BE49-F238E27FC236}">
                <a16:creationId xmlns:a16="http://schemas.microsoft.com/office/drawing/2014/main" id="{00000000-0008-0000-0100-00009D000000}"/>
              </a:ext>
            </a:extLst>
          </xdr:cNvPr>
          <xdr:cNvSpPr>
            <a:spLocks noChangeShapeType="1"/>
          </xdr:cNvSpPr>
        </xdr:nvSpPr>
        <xdr:spPr bwMode="auto">
          <a:xfrm>
            <a:off x="9042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158" name="Line 22">
            <a:extLst>
              <a:ext uri="{FF2B5EF4-FFF2-40B4-BE49-F238E27FC236}">
                <a16:creationId xmlns:a16="http://schemas.microsoft.com/office/drawing/2014/main" id="{00000000-0008-0000-0100-00009E000000}"/>
              </a:ext>
            </a:extLst>
          </xdr:cNvPr>
          <xdr:cNvSpPr>
            <a:spLocks noChangeShapeType="1"/>
          </xdr:cNvSpPr>
        </xdr:nvSpPr>
        <xdr:spPr bwMode="auto">
          <a:xfrm>
            <a:off x="997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159" name="Line 22">
            <a:extLst>
              <a:ext uri="{FF2B5EF4-FFF2-40B4-BE49-F238E27FC236}">
                <a16:creationId xmlns:a16="http://schemas.microsoft.com/office/drawing/2014/main" id="{00000000-0008-0000-0100-00009F000000}"/>
              </a:ext>
            </a:extLst>
          </xdr:cNvPr>
          <xdr:cNvSpPr>
            <a:spLocks noChangeShapeType="1"/>
          </xdr:cNvSpPr>
        </xdr:nvSpPr>
        <xdr:spPr bwMode="auto">
          <a:xfrm>
            <a:off x="108804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160" name="Line 22">
            <a:extLst>
              <a:ext uri="{FF2B5EF4-FFF2-40B4-BE49-F238E27FC236}">
                <a16:creationId xmlns:a16="http://schemas.microsoft.com/office/drawing/2014/main" id="{00000000-0008-0000-0100-0000A0000000}"/>
              </a:ext>
            </a:extLst>
          </xdr:cNvPr>
          <xdr:cNvSpPr>
            <a:spLocks noChangeShapeType="1"/>
          </xdr:cNvSpPr>
        </xdr:nvSpPr>
        <xdr:spPr bwMode="auto">
          <a:xfrm>
            <a:off x="119472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161" name="Line 22">
            <a:extLst>
              <a:ext uri="{FF2B5EF4-FFF2-40B4-BE49-F238E27FC236}">
                <a16:creationId xmlns:a16="http://schemas.microsoft.com/office/drawing/2014/main" id="{00000000-0008-0000-0100-0000A1000000}"/>
              </a:ext>
            </a:extLst>
          </xdr:cNvPr>
          <xdr:cNvSpPr>
            <a:spLocks noChangeShapeType="1"/>
          </xdr:cNvSpPr>
        </xdr:nvSpPr>
        <xdr:spPr bwMode="auto">
          <a:xfrm>
            <a:off x="127378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162" name="Line 22">
            <a:extLst>
              <a:ext uri="{FF2B5EF4-FFF2-40B4-BE49-F238E27FC236}">
                <a16:creationId xmlns:a16="http://schemas.microsoft.com/office/drawing/2014/main" id="{00000000-0008-0000-0100-0000A2000000}"/>
              </a:ext>
            </a:extLst>
          </xdr:cNvPr>
          <xdr:cNvSpPr>
            <a:spLocks noChangeShapeType="1"/>
          </xdr:cNvSpPr>
        </xdr:nvSpPr>
        <xdr:spPr bwMode="auto">
          <a:xfrm>
            <a:off x="137665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163" name="Line 22">
            <a:extLst>
              <a:ext uri="{FF2B5EF4-FFF2-40B4-BE49-F238E27FC236}">
                <a16:creationId xmlns:a16="http://schemas.microsoft.com/office/drawing/2014/main" id="{00000000-0008-0000-0100-0000A3000000}"/>
              </a:ext>
            </a:extLst>
          </xdr:cNvPr>
          <xdr:cNvSpPr>
            <a:spLocks noChangeShapeType="1"/>
          </xdr:cNvSpPr>
        </xdr:nvSpPr>
        <xdr:spPr bwMode="auto">
          <a:xfrm>
            <a:off x="14757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164" name="Line 22">
            <a:extLst>
              <a:ext uri="{FF2B5EF4-FFF2-40B4-BE49-F238E27FC236}">
                <a16:creationId xmlns:a16="http://schemas.microsoft.com/office/drawing/2014/main" id="{00000000-0008-0000-0100-0000A4000000}"/>
              </a:ext>
            </a:extLst>
          </xdr:cNvPr>
          <xdr:cNvSpPr>
            <a:spLocks noChangeShapeType="1"/>
          </xdr:cNvSpPr>
        </xdr:nvSpPr>
        <xdr:spPr bwMode="auto">
          <a:xfrm>
            <a:off x="15690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</xdr:grpSp>
    <xdr:clientData/>
  </xdr:twoCellAnchor>
  <xdr:twoCellAnchor>
    <xdr:from>
      <xdr:col>0</xdr:col>
      <xdr:colOff>0</xdr:colOff>
      <xdr:row>5</xdr:row>
      <xdr:rowOff>0</xdr:rowOff>
    </xdr:from>
    <xdr:to>
      <xdr:col>46</xdr:col>
      <xdr:colOff>190499</xdr:colOff>
      <xdr:row>589</xdr:row>
      <xdr:rowOff>242384</xdr:rowOff>
    </xdr:to>
    <xdr:grpSp>
      <xdr:nvGrpSpPr>
        <xdr:cNvPr id="31" name="그룹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GrpSpPr/>
      </xdr:nvGrpSpPr>
      <xdr:grpSpPr>
        <a:xfrm>
          <a:off x="0" y="1238250"/>
          <a:ext cx="9344024" cy="144869984"/>
          <a:chOff x="0" y="1238250"/>
          <a:chExt cx="9344024" cy="144869984"/>
        </a:xfrm>
      </xdr:grpSpPr>
      <xdr:pic>
        <xdr:nvPicPr>
          <xdr:cNvPr id="262" name="그림 261">
            <a:extLst>
              <a:ext uri="{FF2B5EF4-FFF2-40B4-BE49-F238E27FC236}">
                <a16:creationId xmlns:a16="http://schemas.microsoft.com/office/drawing/2014/main" id="{00000000-0008-0000-0100-000006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/>
          <a:stretch>
            <a:fillRect/>
          </a:stretch>
        </xdr:blipFill>
        <xdr:spPr>
          <a:xfrm>
            <a:off x="352425" y="76028550"/>
            <a:ext cx="8604886" cy="4269600"/>
          </a:xfrm>
          <a:prstGeom prst="rect">
            <a:avLst/>
          </a:prstGeom>
        </xdr:spPr>
      </xdr:pic>
      <xdr:pic>
        <xdr:nvPicPr>
          <xdr:cNvPr id="165" name="그림 164">
            <a:extLst>
              <a:ext uri="{FF2B5EF4-FFF2-40B4-BE49-F238E27FC236}">
                <a16:creationId xmlns:a16="http://schemas.microsoft.com/office/drawing/2014/main" id="{00000000-0008-0000-0100-0000A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/>
          <a:stretch>
            <a:fillRect/>
          </a:stretch>
        </xdr:blipFill>
        <xdr:spPr>
          <a:xfrm>
            <a:off x="352425" y="9658350"/>
            <a:ext cx="8542460" cy="4238625"/>
          </a:xfrm>
          <a:prstGeom prst="rect">
            <a:avLst/>
          </a:prstGeom>
        </xdr:spPr>
      </xdr:pic>
      <xdr:sp macro="" textlink="">
        <xdr:nvSpPr>
          <xdr:cNvPr id="96" name="Rectangle 33">
            <a:extLst>
              <a:ext uri="{FF2B5EF4-FFF2-40B4-BE49-F238E27FC236}">
                <a16:creationId xmlns:a16="http://schemas.microsoft.com/office/drawing/2014/main" id="{00000000-0008-0000-0100-000060000000}"/>
              </a:ext>
            </a:extLst>
          </xdr:cNvPr>
          <xdr:cNvSpPr>
            <a:spLocks noChangeArrowheads="1"/>
          </xdr:cNvSpPr>
        </xdr:nvSpPr>
        <xdr:spPr bwMode="auto">
          <a:xfrm>
            <a:off x="303487" y="9614609"/>
            <a:ext cx="8701829" cy="4322714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51" name="그림 150">
            <a:extLst>
              <a:ext uri="{FF2B5EF4-FFF2-40B4-BE49-F238E27FC236}">
                <a16:creationId xmlns:a16="http://schemas.microsoft.com/office/drawing/2014/main" id="{00000000-0008-0000-0100-00009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/>
          <a:stretch>
            <a:fillRect/>
          </a:stretch>
        </xdr:blipFill>
        <xdr:spPr>
          <a:xfrm>
            <a:off x="352424" y="1981200"/>
            <a:ext cx="8601075" cy="4267709"/>
          </a:xfrm>
          <a:prstGeom prst="rect">
            <a:avLst/>
          </a:prstGeom>
        </xdr:spPr>
      </xdr:pic>
      <xdr:sp macro="" textlink="">
        <xdr:nvSpPr>
          <xdr:cNvPr id="76" name="Rectangle 33">
            <a:extLst>
              <a:ext uri="{FF2B5EF4-FFF2-40B4-BE49-F238E27FC236}">
                <a16:creationId xmlns:a16="http://schemas.microsoft.com/office/drawing/2014/main" id="{00000000-0008-0000-0100-00004C000000}"/>
              </a:ext>
            </a:extLst>
          </xdr:cNvPr>
          <xdr:cNvSpPr>
            <a:spLocks noChangeArrowheads="1"/>
          </xdr:cNvSpPr>
        </xdr:nvSpPr>
        <xdr:spPr bwMode="auto">
          <a:xfrm>
            <a:off x="344302" y="1982928"/>
            <a:ext cx="8711354" cy="4322714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80" name="Picture 127" descr="그림자2">
            <a:extLst>
              <a:ext uri="{FF2B5EF4-FFF2-40B4-BE49-F238E27FC236}">
                <a16:creationId xmlns:a16="http://schemas.microsoft.com/office/drawing/2014/main" id="{00000000-0008-0000-0100-000050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837473" y="2803017"/>
            <a:ext cx="7763602" cy="2975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1" name="Picture 127" descr="그림자2">
            <a:extLst>
              <a:ext uri="{FF2B5EF4-FFF2-40B4-BE49-F238E27FC236}">
                <a16:creationId xmlns:a16="http://schemas.microsoft.com/office/drawing/2014/main" id="{00000000-0008-0000-0100-00005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657225" y="4545145"/>
            <a:ext cx="7981950" cy="2975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82" name="Line 34">
            <a:extLst>
              <a:ext uri="{FF2B5EF4-FFF2-40B4-BE49-F238E27FC236}">
                <a16:creationId xmlns:a16="http://schemas.microsoft.com/office/drawing/2014/main" id="{00000000-0008-0000-0100-000052000000}"/>
              </a:ext>
            </a:extLst>
          </xdr:cNvPr>
          <xdr:cNvSpPr>
            <a:spLocks noChangeShapeType="1"/>
          </xdr:cNvSpPr>
        </xdr:nvSpPr>
        <xdr:spPr bwMode="auto">
          <a:xfrm>
            <a:off x="4617377" y="3462649"/>
            <a:ext cx="0" cy="203751"/>
          </a:xfrm>
          <a:prstGeom prst="line">
            <a:avLst/>
          </a:prstGeom>
          <a:noFill/>
          <a:ln w="0">
            <a:solidFill>
              <a:srgbClr val="969696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3" name="Rectangle 35">
            <a:extLst>
              <a:ext uri="{FF2B5EF4-FFF2-40B4-BE49-F238E27FC236}">
                <a16:creationId xmlns:a16="http://schemas.microsoft.com/office/drawing/2014/main" id="{00000000-0008-0000-01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2880459" y="3611434"/>
            <a:ext cx="3464311" cy="528428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이동버튼</a:t>
            </a:r>
          </a:p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각 시트별로 이동할 수 있는 이동버튼입니다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sp macro="" textlink="">
        <xdr:nvSpPr>
          <xdr:cNvPr id="84" name="Line 34">
            <a:extLst>
              <a:ext uri="{FF2B5EF4-FFF2-40B4-BE49-F238E27FC236}">
                <a16:creationId xmlns:a16="http://schemas.microsoft.com/office/drawing/2014/main" id="{00000000-0008-0000-0100-000054000000}"/>
              </a:ext>
            </a:extLst>
          </xdr:cNvPr>
          <xdr:cNvSpPr>
            <a:spLocks noChangeShapeType="1"/>
          </xdr:cNvSpPr>
        </xdr:nvSpPr>
        <xdr:spPr bwMode="auto">
          <a:xfrm>
            <a:off x="4500837" y="7242857"/>
            <a:ext cx="0" cy="203751"/>
          </a:xfrm>
          <a:prstGeom prst="line">
            <a:avLst/>
          </a:prstGeom>
          <a:noFill/>
          <a:ln w="0">
            <a:solidFill>
              <a:srgbClr val="969696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5" name="Rectangle 35">
            <a:extLst>
              <a:ext uri="{FF2B5EF4-FFF2-40B4-BE49-F238E27FC236}">
                <a16:creationId xmlns:a16="http://schemas.microsoft.com/office/drawing/2014/main" id="{00000000-0008-0000-0100-000055000000}"/>
              </a:ext>
            </a:extLst>
          </xdr:cNvPr>
          <xdr:cNvSpPr>
            <a:spLocks noChangeArrowheads="1"/>
          </xdr:cNvSpPr>
        </xdr:nvSpPr>
        <xdr:spPr bwMode="auto">
          <a:xfrm>
            <a:off x="2763919" y="7391642"/>
            <a:ext cx="3473836" cy="647458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공급자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공급받는자 리스트</a:t>
            </a:r>
            <a:endParaRPr lang="en-US" altLang="ko-KR" sz="1000" b="1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상호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사업장등록번호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대표자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주소 등의 </a:t>
            </a:r>
            <a:endParaRPr lang="en-US" altLang="ko-KR" sz="1000" b="0" i="0" u="none" strike="noStrike" baseline="0">
              <a:solidFill>
                <a:srgbClr val="000000"/>
              </a:solidFill>
              <a:latin typeface="돋움"/>
              <a:ea typeface="돋움"/>
            </a:endParaRPr>
          </a:p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공급자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공급받는자 정보를 관리할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/>
          <a:stretch>
            <a:fillRect/>
          </a:stretch>
        </xdr:blipFill>
        <xdr:spPr>
          <a:xfrm>
            <a:off x="904875" y="3095625"/>
            <a:ext cx="7714286" cy="361905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8" name="그림 7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/>
          <a:stretch>
            <a:fillRect/>
          </a:stretch>
        </xdr:blipFill>
        <xdr:spPr>
          <a:xfrm>
            <a:off x="657225" y="4857750"/>
            <a:ext cx="7980952" cy="2400000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12" name="그림 11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/>
          <a:stretch>
            <a:fillRect/>
          </a:stretch>
        </xdr:blipFill>
        <xdr:spPr>
          <a:xfrm>
            <a:off x="1066800" y="11782425"/>
            <a:ext cx="7285714" cy="2695238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124" name="Picture 127" descr="그림자2">
            <a:extLst>
              <a:ext uri="{FF2B5EF4-FFF2-40B4-BE49-F238E27FC236}">
                <a16:creationId xmlns:a16="http://schemas.microsoft.com/office/drawing/2014/main" id="{00000000-0008-0000-0100-00007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47751" y="11448260"/>
            <a:ext cx="7343774" cy="3356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5" name="Oval 130">
            <a:extLst>
              <a:ext uri="{FF2B5EF4-FFF2-40B4-BE49-F238E27FC236}">
                <a16:creationId xmlns:a16="http://schemas.microsoft.com/office/drawing/2014/main" id="{00000000-0008-0000-0100-00007D000000}"/>
              </a:ext>
            </a:extLst>
          </xdr:cNvPr>
          <xdr:cNvSpPr>
            <a:spLocks noChangeArrowheads="1"/>
          </xdr:cNvSpPr>
        </xdr:nvSpPr>
        <xdr:spPr bwMode="auto">
          <a:xfrm>
            <a:off x="913562" y="11655664"/>
            <a:ext cx="263555" cy="269711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sp macro="" textlink="">
        <xdr:nvSpPr>
          <xdr:cNvPr id="150" name="Oval 130">
            <a:extLst>
              <a:ext uri="{FF2B5EF4-FFF2-40B4-BE49-F238E27FC236}">
                <a16:creationId xmlns:a16="http://schemas.microsoft.com/office/drawing/2014/main" id="{00000000-0008-0000-0100-000096000000}"/>
              </a:ext>
            </a:extLst>
          </xdr:cNvPr>
          <xdr:cNvSpPr>
            <a:spLocks noChangeArrowheads="1"/>
          </xdr:cNvSpPr>
        </xdr:nvSpPr>
        <xdr:spPr bwMode="auto">
          <a:xfrm>
            <a:off x="4933112" y="11655664"/>
            <a:ext cx="263555" cy="269711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pic>
        <xdr:nvPicPr>
          <xdr:cNvPr id="13" name="그림 12">
            <a:extLst>
              <a:ext uri="{FF2B5EF4-FFF2-40B4-BE49-F238E27FC236}">
                <a16:creationId xmlns:a16="http://schemas.microsoft.com/office/drawing/2014/main" id="{00000000-0008-0000-01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/>
          <a:stretch>
            <a:fillRect/>
          </a:stretch>
        </xdr:blipFill>
        <xdr:spPr>
          <a:xfrm>
            <a:off x="352425" y="17830800"/>
            <a:ext cx="8600049" cy="4267200"/>
          </a:xfrm>
          <a:prstGeom prst="rect">
            <a:avLst/>
          </a:prstGeom>
        </xdr:spPr>
      </xdr:pic>
      <xdr:sp macro="" textlink="">
        <xdr:nvSpPr>
          <xdr:cNvPr id="100" name="Rectangle 33">
            <a:extLst>
              <a:ext uri="{FF2B5EF4-FFF2-40B4-BE49-F238E27FC236}">
                <a16:creationId xmlns:a16="http://schemas.microsoft.com/office/drawing/2014/main" id="{00000000-0008-0000-0100-000064000000}"/>
              </a:ext>
            </a:extLst>
          </xdr:cNvPr>
          <xdr:cNvSpPr>
            <a:spLocks noChangeArrowheads="1"/>
          </xdr:cNvSpPr>
        </xdr:nvSpPr>
        <xdr:spPr bwMode="auto">
          <a:xfrm>
            <a:off x="332967" y="17805477"/>
            <a:ext cx="8701829" cy="4303664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69" name="Picture 127" descr="그림자2">
            <a:extLst>
              <a:ext uri="{FF2B5EF4-FFF2-40B4-BE49-F238E27FC236}">
                <a16:creationId xmlns:a16="http://schemas.microsoft.com/office/drawing/2014/main" id="{00000000-0008-0000-0100-0000A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13914" y="18916650"/>
            <a:ext cx="7105651" cy="3356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74" name="Picture 127" descr="그림자2">
            <a:extLst>
              <a:ext uri="{FF2B5EF4-FFF2-40B4-BE49-F238E27FC236}">
                <a16:creationId xmlns:a16="http://schemas.microsoft.com/office/drawing/2014/main" id="{00000000-0008-0000-0100-0000AE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585277" y="20212050"/>
            <a:ext cx="8181975" cy="3356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75" name="Picture 127" descr="그림자2">
            <a:extLst>
              <a:ext uri="{FF2B5EF4-FFF2-40B4-BE49-F238E27FC236}">
                <a16:creationId xmlns:a16="http://schemas.microsoft.com/office/drawing/2014/main" id="{00000000-0008-0000-0100-0000A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504314" y="21764625"/>
            <a:ext cx="8324850" cy="3356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1" name="그림 20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/>
          <a:stretch>
            <a:fillRect/>
          </a:stretch>
        </xdr:blipFill>
        <xdr:spPr>
          <a:xfrm>
            <a:off x="619125" y="20554950"/>
            <a:ext cx="8171428" cy="685714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3" name="그림 22">
            <a:extLst>
              <a:ext uri="{FF2B5EF4-FFF2-40B4-BE49-F238E27FC236}">
                <a16:creationId xmlns:a16="http://schemas.microsoft.com/office/drawing/2014/main" id="{00000000-0008-0000-0100-00001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/>
          <a:stretch>
            <a:fillRect/>
          </a:stretch>
        </xdr:blipFill>
        <xdr:spPr>
          <a:xfrm>
            <a:off x="528644" y="22098000"/>
            <a:ext cx="8276190" cy="4133333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sp macro="" textlink="">
        <xdr:nvSpPr>
          <xdr:cNvPr id="177" name="Oval 130">
            <a:extLst>
              <a:ext uri="{FF2B5EF4-FFF2-40B4-BE49-F238E27FC236}">
                <a16:creationId xmlns:a16="http://schemas.microsoft.com/office/drawing/2014/main" id="{00000000-0008-0000-0100-0000B1000000}"/>
              </a:ext>
            </a:extLst>
          </xdr:cNvPr>
          <xdr:cNvSpPr>
            <a:spLocks noChangeArrowheads="1"/>
          </xdr:cNvSpPr>
        </xdr:nvSpPr>
        <xdr:spPr bwMode="auto">
          <a:xfrm>
            <a:off x="495300" y="20364450"/>
            <a:ext cx="263555" cy="269711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pic>
        <xdr:nvPicPr>
          <xdr:cNvPr id="24" name="그림 23">
            <a:extLst>
              <a:ext uri="{FF2B5EF4-FFF2-40B4-BE49-F238E27FC236}">
                <a16:creationId xmlns:a16="http://schemas.microsoft.com/office/drawing/2014/main" id="{00000000-0008-0000-0100-00001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/>
          <a:stretch>
            <a:fillRect/>
          </a:stretch>
        </xdr:blipFill>
        <xdr:spPr>
          <a:xfrm>
            <a:off x="352425" y="29965650"/>
            <a:ext cx="8600049" cy="4267200"/>
          </a:xfrm>
          <a:prstGeom prst="rect">
            <a:avLst/>
          </a:prstGeom>
        </xdr:spPr>
      </xdr:pic>
      <xdr:sp macro="" textlink="">
        <xdr:nvSpPr>
          <xdr:cNvPr id="109" name="Rectangle 33">
            <a:extLst>
              <a:ext uri="{FF2B5EF4-FFF2-40B4-BE49-F238E27FC236}">
                <a16:creationId xmlns:a16="http://schemas.microsoft.com/office/drawing/2014/main" id="{00000000-0008-0000-0100-00006D000000}"/>
              </a:ext>
            </a:extLst>
          </xdr:cNvPr>
          <xdr:cNvSpPr>
            <a:spLocks noChangeArrowheads="1"/>
          </xdr:cNvSpPr>
        </xdr:nvSpPr>
        <xdr:spPr bwMode="auto">
          <a:xfrm>
            <a:off x="333420" y="29924703"/>
            <a:ext cx="8701829" cy="4325570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25" name="그림 24">
            <a:extLst>
              <a:ext uri="{FF2B5EF4-FFF2-40B4-BE49-F238E27FC236}">
                <a16:creationId xmlns:a16="http://schemas.microsoft.com/office/drawing/2014/main" id="{00000000-0008-0000-0100-00001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/>
          <a:stretch>
            <a:fillRect/>
          </a:stretch>
        </xdr:blipFill>
        <xdr:spPr>
          <a:xfrm>
            <a:off x="1038225" y="31956375"/>
            <a:ext cx="7066667" cy="5009524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184" name="Picture 127" descr="그림자2">
            <a:extLst>
              <a:ext uri="{FF2B5EF4-FFF2-40B4-BE49-F238E27FC236}">
                <a16:creationId xmlns:a16="http://schemas.microsoft.com/office/drawing/2014/main" id="{00000000-0008-0000-0100-0000B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56833" y="31603950"/>
            <a:ext cx="7029450" cy="3356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9" name="Text Box 22">
            <a:extLst>
              <a:ext uri="{FF2B5EF4-FFF2-40B4-BE49-F238E27FC236}">
                <a16:creationId xmlns:a16="http://schemas.microsoft.com/office/drawing/2014/main" id="{00000000-0008-0000-0100-00008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2400" y="1238250"/>
            <a:ext cx="391022" cy="39650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1</a:t>
            </a:r>
          </a:p>
        </xdr:txBody>
      </xdr:sp>
      <xdr:sp macro="" textlink="">
        <xdr:nvSpPr>
          <xdr:cNvPr id="130" name="Text Box 24">
            <a:extLst>
              <a:ext uri="{FF2B5EF4-FFF2-40B4-BE49-F238E27FC236}">
                <a16:creationId xmlns:a16="http://schemas.microsoft.com/office/drawing/2014/main" id="{00000000-0008-0000-0100-00008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6204" y="1293217"/>
            <a:ext cx="1027454" cy="36353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거래처관리</a:t>
            </a:r>
          </a:p>
        </xdr:txBody>
      </xdr:sp>
      <xdr:sp macro="" textlink="">
        <xdr:nvSpPr>
          <xdr:cNvPr id="131" name="Text Box 25">
            <a:extLst>
              <a:ext uri="{FF2B5EF4-FFF2-40B4-BE49-F238E27FC236}">
                <a16:creationId xmlns:a16="http://schemas.microsoft.com/office/drawing/2014/main" id="{00000000-0008-0000-0100-00008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16488" y="1442002"/>
            <a:ext cx="6255900" cy="21474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공급자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 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공급받는자 정보를 체계적으로 관리할 수 있습니다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132" name="Text Box 22">
            <a:extLst>
              <a:ext uri="{FF2B5EF4-FFF2-40B4-BE49-F238E27FC236}">
                <a16:creationId xmlns:a16="http://schemas.microsoft.com/office/drawing/2014/main" id="{00000000-0008-0000-0100-00008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2400" y="8915400"/>
            <a:ext cx="391022" cy="39650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133" name="Text Box 24">
            <a:extLst>
              <a:ext uri="{FF2B5EF4-FFF2-40B4-BE49-F238E27FC236}">
                <a16:creationId xmlns:a16="http://schemas.microsoft.com/office/drawing/2014/main" id="{00000000-0008-0000-0100-00008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6204" y="8970366"/>
            <a:ext cx="1027454" cy="36353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품목관리</a:t>
            </a:r>
          </a:p>
        </xdr:txBody>
      </xdr:sp>
      <xdr:sp macro="" textlink="">
        <xdr:nvSpPr>
          <xdr:cNvPr id="134" name="Text Box 25">
            <a:extLst>
              <a:ext uri="{FF2B5EF4-FFF2-40B4-BE49-F238E27FC236}">
                <a16:creationId xmlns:a16="http://schemas.microsoft.com/office/drawing/2014/main" id="{00000000-0008-0000-0100-00008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25513" y="9119151"/>
            <a:ext cx="6265425" cy="21474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품목명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 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규격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 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단가 등 품목정보를 체계적으로 관리할 수 있습니다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135" name="Text Box 22">
            <a:extLst>
              <a:ext uri="{FF2B5EF4-FFF2-40B4-BE49-F238E27FC236}">
                <a16:creationId xmlns:a16="http://schemas.microsoft.com/office/drawing/2014/main" id="{00000000-0008-0000-0100-00008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2400" y="17087850"/>
            <a:ext cx="391022" cy="39650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3</a:t>
            </a:r>
          </a:p>
        </xdr:txBody>
      </xdr:sp>
      <xdr:sp macro="" textlink="">
        <xdr:nvSpPr>
          <xdr:cNvPr id="182" name="Text Box 24">
            <a:extLst>
              <a:ext uri="{FF2B5EF4-FFF2-40B4-BE49-F238E27FC236}">
                <a16:creationId xmlns:a16="http://schemas.microsoft.com/office/drawing/2014/main" id="{00000000-0008-0000-0100-0000B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6204" y="17142817"/>
            <a:ext cx="1027454" cy="36353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거래내역</a:t>
            </a:r>
          </a:p>
        </xdr:txBody>
      </xdr:sp>
      <xdr:sp macro="" textlink="">
        <xdr:nvSpPr>
          <xdr:cNvPr id="186" name="Text Box 25">
            <a:extLst>
              <a:ext uri="{FF2B5EF4-FFF2-40B4-BE49-F238E27FC236}">
                <a16:creationId xmlns:a16="http://schemas.microsoft.com/office/drawing/2014/main" id="{00000000-0008-0000-0100-0000B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25513" y="17291602"/>
            <a:ext cx="6265425" cy="21474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거래처별 거래내역을 작성하고 관리할 수 있습니다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188" name="Text Box 22">
            <a:extLst>
              <a:ext uri="{FF2B5EF4-FFF2-40B4-BE49-F238E27FC236}">
                <a16:creationId xmlns:a16="http://schemas.microsoft.com/office/drawing/2014/main" id="{00000000-0008-0000-0100-0000B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2400" y="29222700"/>
            <a:ext cx="391022" cy="39651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4</a:t>
            </a:r>
          </a:p>
        </xdr:txBody>
      </xdr:sp>
      <xdr:sp macro="" textlink="">
        <xdr:nvSpPr>
          <xdr:cNvPr id="190" name="Text Box 24">
            <a:extLst>
              <a:ext uri="{FF2B5EF4-FFF2-40B4-BE49-F238E27FC236}">
                <a16:creationId xmlns:a16="http://schemas.microsoft.com/office/drawing/2014/main" id="{00000000-0008-0000-0100-0000B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6204" y="29277666"/>
            <a:ext cx="1027454" cy="36353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거래처원장</a:t>
            </a:r>
          </a:p>
        </xdr:txBody>
      </xdr:sp>
      <xdr:sp macro="" textlink="">
        <xdr:nvSpPr>
          <xdr:cNvPr id="192" name="Text Box 25">
            <a:extLst>
              <a:ext uri="{FF2B5EF4-FFF2-40B4-BE49-F238E27FC236}">
                <a16:creationId xmlns:a16="http://schemas.microsoft.com/office/drawing/2014/main" id="{00000000-0008-0000-0100-0000C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696036" y="29429308"/>
            <a:ext cx="6265425" cy="21188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매출기간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, 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거래처별 거래처원장을 확인할 수 있습니다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194" name="Text Box 22">
            <a:extLst>
              <a:ext uri="{FF2B5EF4-FFF2-40B4-BE49-F238E27FC236}">
                <a16:creationId xmlns:a16="http://schemas.microsoft.com/office/drawing/2014/main" id="{00000000-0008-0000-0100-0000C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2400" y="39128700"/>
            <a:ext cx="391022" cy="39651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5</a:t>
            </a:r>
          </a:p>
        </xdr:txBody>
      </xdr:sp>
      <xdr:sp macro="" textlink="">
        <xdr:nvSpPr>
          <xdr:cNvPr id="196" name="Text Box 24">
            <a:extLst>
              <a:ext uri="{FF2B5EF4-FFF2-40B4-BE49-F238E27FC236}">
                <a16:creationId xmlns:a16="http://schemas.microsoft.com/office/drawing/2014/main" id="{00000000-0008-0000-0100-0000C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6203" y="39183666"/>
            <a:ext cx="2817547" cy="36353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일일매출</a:t>
            </a:r>
            <a:r>
              <a:rPr lang="en-US" altLang="ko-KR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/</a:t>
            </a: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일일매입</a:t>
            </a:r>
            <a:r>
              <a:rPr lang="en-US" altLang="ko-KR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/</a:t>
            </a: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일일손익</a:t>
            </a:r>
          </a:p>
        </xdr:txBody>
      </xdr:sp>
      <xdr:sp macro="" textlink="">
        <xdr:nvSpPr>
          <xdr:cNvPr id="198" name="Text Box 25">
            <a:extLst>
              <a:ext uri="{FF2B5EF4-FFF2-40B4-BE49-F238E27FC236}">
                <a16:creationId xmlns:a16="http://schemas.microsoft.com/office/drawing/2014/main" id="{00000000-0008-0000-0100-0000C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324811" y="39335308"/>
            <a:ext cx="3652251" cy="21188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거래처별 일일매출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/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매입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/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손익현황을 확인할 수 있습니다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pic>
        <xdr:nvPicPr>
          <xdr:cNvPr id="202" name="그림 201">
            <a:extLst>
              <a:ext uri="{FF2B5EF4-FFF2-40B4-BE49-F238E27FC236}">
                <a16:creationId xmlns:a16="http://schemas.microsoft.com/office/drawing/2014/main" id="{00000000-0008-0000-0100-0000C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/>
          <a:stretch>
            <a:fillRect/>
          </a:stretch>
        </xdr:blipFill>
        <xdr:spPr>
          <a:xfrm>
            <a:off x="352425" y="39871650"/>
            <a:ext cx="8604886" cy="4269600"/>
          </a:xfrm>
          <a:prstGeom prst="rect">
            <a:avLst/>
          </a:prstGeom>
        </xdr:spPr>
      </xdr:pic>
      <xdr:sp macro="" textlink="">
        <xdr:nvSpPr>
          <xdr:cNvPr id="200" name="Rectangle 33">
            <a:extLst>
              <a:ext uri="{FF2B5EF4-FFF2-40B4-BE49-F238E27FC236}">
                <a16:creationId xmlns:a16="http://schemas.microsoft.com/office/drawing/2014/main" id="{00000000-0008-0000-0100-0000C8000000}"/>
              </a:ext>
            </a:extLst>
          </xdr:cNvPr>
          <xdr:cNvSpPr>
            <a:spLocks noChangeArrowheads="1"/>
          </xdr:cNvSpPr>
        </xdr:nvSpPr>
        <xdr:spPr bwMode="auto">
          <a:xfrm>
            <a:off x="352470" y="39849753"/>
            <a:ext cx="8701829" cy="4325570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5" name="그림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/>
          <a:stretch>
            <a:fillRect/>
          </a:stretch>
        </xdr:blipFill>
        <xdr:spPr>
          <a:xfrm>
            <a:off x="933450" y="41348025"/>
            <a:ext cx="2876190" cy="685714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04" name="Picture 127" descr="그림자2">
            <a:extLst>
              <a:ext uri="{FF2B5EF4-FFF2-40B4-BE49-F238E27FC236}">
                <a16:creationId xmlns:a16="http://schemas.microsoft.com/office/drawing/2014/main" id="{00000000-0008-0000-0100-0000C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894908" y="41005125"/>
            <a:ext cx="2924617" cy="3356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06" name="Picture 127" descr="그림자2">
            <a:extLst>
              <a:ext uri="{FF2B5EF4-FFF2-40B4-BE49-F238E27FC236}">
                <a16:creationId xmlns:a16="http://schemas.microsoft.com/office/drawing/2014/main" id="{00000000-0008-0000-0100-0000CE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904433" y="42348150"/>
            <a:ext cx="7410892" cy="3356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그림 6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/>
          <a:stretch>
            <a:fillRect/>
          </a:stretch>
        </xdr:blipFill>
        <xdr:spPr>
          <a:xfrm>
            <a:off x="914400" y="42662475"/>
            <a:ext cx="7361905" cy="4276190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sp macro="" textlink="">
        <xdr:nvSpPr>
          <xdr:cNvPr id="209" name="AutoShape 141">
            <a:extLst>
              <a:ext uri="{FF2B5EF4-FFF2-40B4-BE49-F238E27FC236}">
                <a16:creationId xmlns:a16="http://schemas.microsoft.com/office/drawing/2014/main" id="{00000000-0008-0000-0100-0000D1000000}"/>
              </a:ext>
            </a:extLst>
          </xdr:cNvPr>
          <xdr:cNvSpPr>
            <a:spLocks noChangeArrowheads="1"/>
          </xdr:cNvSpPr>
        </xdr:nvSpPr>
        <xdr:spPr bwMode="auto">
          <a:xfrm>
            <a:off x="352425" y="37395150"/>
            <a:ext cx="8574362" cy="977153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/>
          <a:lstStyle/>
          <a:p>
            <a:endParaRPr lang="ko-KR" altLang="en-US"/>
          </a:p>
        </xdr:txBody>
      </xdr:sp>
      <xdr:sp macro="" textlink="">
        <xdr:nvSpPr>
          <xdr:cNvPr id="210" name="Rectangle 35">
            <a:extLst>
              <a:ext uri="{FF2B5EF4-FFF2-40B4-BE49-F238E27FC236}">
                <a16:creationId xmlns:a16="http://schemas.microsoft.com/office/drawing/2014/main" id="{00000000-0008-0000-0100-0000D2000000}"/>
              </a:ext>
            </a:extLst>
          </xdr:cNvPr>
          <xdr:cNvSpPr>
            <a:spLocks noChangeArrowheads="1"/>
          </xdr:cNvSpPr>
        </xdr:nvSpPr>
        <xdr:spPr bwMode="auto">
          <a:xfrm>
            <a:off x="515729" y="37444996"/>
            <a:ext cx="8447800" cy="84158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overflow" horzOverflow="overflow" wrap="square" lIns="108000" tIns="108000" rIns="108000" bIns="108000" anchor="t" upright="1">
            <a:noAutofit/>
          </a:bodyPr>
          <a:lstStyle/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① 내역조회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10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개 이하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10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개 이상 거래명세서로 선택하여 출력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② 미리보기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출력하기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미리보기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및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출력하기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미리보기하거나 출력할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파일생성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파일생성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별도의 엑셀파일로 생성되어 파일을 관리할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</xdr:txBody>
      </xdr:sp>
      <xdr:sp macro="" textlink="">
        <xdr:nvSpPr>
          <xdr:cNvPr id="213" name="AutoShape 141">
            <a:extLst>
              <a:ext uri="{FF2B5EF4-FFF2-40B4-BE49-F238E27FC236}">
                <a16:creationId xmlns:a16="http://schemas.microsoft.com/office/drawing/2014/main" id="{00000000-0008-0000-0100-0000D5000000}"/>
              </a:ext>
            </a:extLst>
          </xdr:cNvPr>
          <xdr:cNvSpPr>
            <a:spLocks noChangeArrowheads="1"/>
          </xdr:cNvSpPr>
        </xdr:nvSpPr>
        <xdr:spPr bwMode="auto">
          <a:xfrm>
            <a:off x="352425" y="26746200"/>
            <a:ext cx="8574362" cy="1456602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4" name="Rectangle 35">
            <a:extLst>
              <a:ext uri="{FF2B5EF4-FFF2-40B4-BE49-F238E27FC236}">
                <a16:creationId xmlns:a16="http://schemas.microsoft.com/office/drawing/2014/main" id="{00000000-0008-0000-0100-0000D6000000}"/>
              </a:ext>
            </a:extLst>
          </xdr:cNvPr>
          <xdr:cNvSpPr>
            <a:spLocks noChangeArrowheads="1"/>
          </xdr:cNvSpPr>
        </xdr:nvSpPr>
        <xdr:spPr bwMode="auto">
          <a:xfrm>
            <a:off x="515729" y="26829027"/>
            <a:ext cx="8165647" cy="129757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horzOverflow="clip" wrap="square" lIns="108000" tIns="108000" rIns="108000" bIns="108000" anchor="t" upright="1">
            <a:noAutofit/>
          </a:bodyPr>
          <a:lstStyle/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lang="en-US" altLang="ko-KR" sz="1000" b="1" i="0" baseline="0"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①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 거래내역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일자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품목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수량 등 입력하면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규격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단가 등이 자동으로 나타나며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                  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부가세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(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포함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/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별도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/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영세율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)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를 선택하면 공급가액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세액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발행금액이 자동계산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등록하기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내역이 아래로 나타나며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날짜정렬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차례대로 정렬이 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② 검색하기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검색기간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구분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거래처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품목 등의 항목으로 거래내역을 검색할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기간만 입력하시면 해당 기간의 전체 거래내역이 조회됩니다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[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모두표시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다시 모든 내역이 표시됩니다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</xdr:txBody>
      </xdr:sp>
      <xdr:sp macro="" textlink="">
        <xdr:nvSpPr>
          <xdr:cNvPr id="215" name="AutoShape 141">
            <a:extLst>
              <a:ext uri="{FF2B5EF4-FFF2-40B4-BE49-F238E27FC236}">
                <a16:creationId xmlns:a16="http://schemas.microsoft.com/office/drawing/2014/main" id="{00000000-0008-0000-0100-0000D7000000}"/>
              </a:ext>
            </a:extLst>
          </xdr:cNvPr>
          <xdr:cNvSpPr>
            <a:spLocks noChangeArrowheads="1"/>
          </xdr:cNvSpPr>
        </xdr:nvSpPr>
        <xdr:spPr bwMode="auto">
          <a:xfrm>
            <a:off x="352425" y="14859000"/>
            <a:ext cx="8574362" cy="1073724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6" name="Rectangle 35">
            <a:extLst>
              <a:ext uri="{FF2B5EF4-FFF2-40B4-BE49-F238E27FC236}">
                <a16:creationId xmlns:a16="http://schemas.microsoft.com/office/drawing/2014/main" id="{00000000-0008-0000-0100-0000D8000000}"/>
              </a:ext>
            </a:extLst>
          </xdr:cNvPr>
          <xdr:cNvSpPr>
            <a:spLocks noChangeArrowheads="1"/>
          </xdr:cNvSpPr>
        </xdr:nvSpPr>
        <xdr:spPr bwMode="auto">
          <a:xfrm>
            <a:off x="515729" y="14941827"/>
            <a:ext cx="8165647" cy="96303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horzOverflow="clip" wrap="square" lIns="108000" tIns="108000" rIns="108000" bIns="108000" anchor="t" upright="1">
            <a:noAutofit/>
          </a:bodyPr>
          <a:lstStyle/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① 품목리스트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품목명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규격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단가 비고 등의 항목을 입력할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  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입력된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품목정보는 거래내역 시트에서 자동으로 불러올 수 있습니다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 panose="020B0600000101010101" pitchFamily="50" charset="-127"/>
              <a:ea typeface="돋움" panose="020B0600000101010101" pitchFamily="50" charset="-127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②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정렬하기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각 항목별로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오름차순으로 정렬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이 가능합니다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.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새로고침 버튼을 클릭하면 다시 재정렬됩니다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.</a:t>
            </a:r>
          </a:p>
        </xdr:txBody>
      </xdr:sp>
      <xdr:pic>
        <xdr:nvPicPr>
          <xdr:cNvPr id="217" name="그림 216">
            <a:extLst>
              <a:ext uri="{FF2B5EF4-FFF2-40B4-BE49-F238E27FC236}">
                <a16:creationId xmlns:a16="http://schemas.microsoft.com/office/drawing/2014/main" id="{00000000-0008-0000-0100-0000D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/>
          <a:stretch>
            <a:fillRect/>
          </a:stretch>
        </xdr:blipFill>
        <xdr:spPr>
          <a:xfrm>
            <a:off x="352425" y="57950100"/>
            <a:ext cx="8604886" cy="4269600"/>
          </a:xfrm>
          <a:prstGeom prst="rect">
            <a:avLst/>
          </a:prstGeom>
        </xdr:spPr>
      </xdr:pic>
      <xdr:sp macro="" textlink="">
        <xdr:nvSpPr>
          <xdr:cNvPr id="218" name="Rectangle 33">
            <a:extLst>
              <a:ext uri="{FF2B5EF4-FFF2-40B4-BE49-F238E27FC236}">
                <a16:creationId xmlns:a16="http://schemas.microsoft.com/office/drawing/2014/main" id="{00000000-0008-0000-0100-0000DA000000}"/>
              </a:ext>
            </a:extLst>
          </xdr:cNvPr>
          <xdr:cNvSpPr>
            <a:spLocks noChangeArrowheads="1"/>
          </xdr:cNvSpPr>
        </xdr:nvSpPr>
        <xdr:spPr bwMode="auto">
          <a:xfrm>
            <a:off x="314325" y="57950100"/>
            <a:ext cx="8701829" cy="4249370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4" name="그림 13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/>
          <a:stretch>
            <a:fillRect/>
          </a:stretch>
        </xdr:blipFill>
        <xdr:spPr>
          <a:xfrm>
            <a:off x="723900" y="60645675"/>
            <a:ext cx="7523809" cy="4295238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15" name="그림 14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/>
          <a:stretch>
            <a:fillRect/>
          </a:stretch>
        </xdr:blipFill>
        <xdr:spPr>
          <a:xfrm>
            <a:off x="723900" y="59283600"/>
            <a:ext cx="2438095" cy="733333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19" name="Picture 127" descr="그림자2">
            <a:extLst>
              <a:ext uri="{FF2B5EF4-FFF2-40B4-BE49-F238E27FC236}">
                <a16:creationId xmlns:a16="http://schemas.microsoft.com/office/drawing/2014/main" id="{00000000-0008-0000-0100-0000D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704850" y="58959750"/>
            <a:ext cx="2466975" cy="3356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20" name="Picture 127" descr="그림자2">
            <a:extLst>
              <a:ext uri="{FF2B5EF4-FFF2-40B4-BE49-F238E27FC236}">
                <a16:creationId xmlns:a16="http://schemas.microsoft.com/office/drawing/2014/main" id="{00000000-0008-0000-0100-0000D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657225" y="60321825"/>
            <a:ext cx="7581900" cy="3356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6" name="그림 15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/>
          <a:stretch>
            <a:fillRect/>
          </a:stretch>
        </xdr:blipFill>
        <xdr:spPr>
          <a:xfrm>
            <a:off x="352425" y="47548800"/>
            <a:ext cx="8604886" cy="4269600"/>
          </a:xfrm>
          <a:prstGeom prst="rect">
            <a:avLst/>
          </a:prstGeom>
        </xdr:spPr>
      </xdr:pic>
      <xdr:sp macro="" textlink="">
        <xdr:nvSpPr>
          <xdr:cNvPr id="225" name="Rectangle 33">
            <a:extLst>
              <a:ext uri="{FF2B5EF4-FFF2-40B4-BE49-F238E27FC236}">
                <a16:creationId xmlns:a16="http://schemas.microsoft.com/office/drawing/2014/main" id="{00000000-0008-0000-0100-0000E1000000}"/>
              </a:ext>
            </a:extLst>
          </xdr:cNvPr>
          <xdr:cNvSpPr>
            <a:spLocks noChangeArrowheads="1"/>
          </xdr:cNvSpPr>
        </xdr:nvSpPr>
        <xdr:spPr bwMode="auto">
          <a:xfrm>
            <a:off x="323850" y="47510700"/>
            <a:ext cx="8701829" cy="4325570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226" name="그림 225">
            <a:extLst>
              <a:ext uri="{FF2B5EF4-FFF2-40B4-BE49-F238E27FC236}">
                <a16:creationId xmlns:a16="http://schemas.microsoft.com/office/drawing/2014/main" id="{00000000-0008-0000-0100-0000E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/>
          <a:stretch>
            <a:fillRect/>
          </a:stretch>
        </xdr:blipFill>
        <xdr:spPr>
          <a:xfrm>
            <a:off x="933892" y="48872775"/>
            <a:ext cx="2876190" cy="685714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27" name="Picture 127" descr="그림자2">
            <a:extLst>
              <a:ext uri="{FF2B5EF4-FFF2-40B4-BE49-F238E27FC236}">
                <a16:creationId xmlns:a16="http://schemas.microsoft.com/office/drawing/2014/main" id="{00000000-0008-0000-0100-0000E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895350" y="48529875"/>
            <a:ext cx="2924617" cy="3356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8" name="그림 17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" cstate="print"/>
          <a:stretch>
            <a:fillRect/>
          </a:stretch>
        </xdr:blipFill>
        <xdr:spPr>
          <a:xfrm>
            <a:off x="923925" y="50358675"/>
            <a:ext cx="7390476" cy="4295238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28" name="Picture 127" descr="그림자2">
            <a:extLst>
              <a:ext uri="{FF2B5EF4-FFF2-40B4-BE49-F238E27FC236}">
                <a16:creationId xmlns:a16="http://schemas.microsoft.com/office/drawing/2014/main" id="{00000000-0008-0000-0100-0000E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895350" y="50015775"/>
            <a:ext cx="7419975" cy="3356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29" name="AutoShape 141">
            <a:extLst>
              <a:ext uri="{FF2B5EF4-FFF2-40B4-BE49-F238E27FC236}">
                <a16:creationId xmlns:a16="http://schemas.microsoft.com/office/drawing/2014/main" id="{00000000-0008-0000-0100-0000E5000000}"/>
              </a:ext>
            </a:extLst>
          </xdr:cNvPr>
          <xdr:cNvSpPr>
            <a:spLocks noChangeArrowheads="1"/>
          </xdr:cNvSpPr>
        </xdr:nvSpPr>
        <xdr:spPr bwMode="auto">
          <a:xfrm>
            <a:off x="352425" y="55225950"/>
            <a:ext cx="8574362" cy="977153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/>
          <a:lstStyle/>
          <a:p>
            <a:endParaRPr lang="ko-KR" altLang="en-US"/>
          </a:p>
        </xdr:txBody>
      </xdr:sp>
      <xdr:sp macro="" textlink="">
        <xdr:nvSpPr>
          <xdr:cNvPr id="230" name="Rectangle 35">
            <a:extLst>
              <a:ext uri="{FF2B5EF4-FFF2-40B4-BE49-F238E27FC236}">
                <a16:creationId xmlns:a16="http://schemas.microsoft.com/office/drawing/2014/main" id="{00000000-0008-0000-0100-0000E6000000}"/>
              </a:ext>
            </a:extLst>
          </xdr:cNvPr>
          <xdr:cNvSpPr>
            <a:spLocks noChangeArrowheads="1"/>
          </xdr:cNvSpPr>
        </xdr:nvSpPr>
        <xdr:spPr bwMode="auto">
          <a:xfrm>
            <a:off x="515729" y="55275796"/>
            <a:ext cx="8447800" cy="84158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overflow" horzOverflow="overflow" wrap="square" lIns="108000" tIns="108000" rIns="108000" bIns="108000" anchor="t" upright="1">
            <a:noAutofit/>
          </a:bodyPr>
          <a:lstStyle/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① 내역조회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년도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월을 선택하면 거래처별 매출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매입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손익현황을 파악할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② 미리보기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출력하기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미리보기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및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출력하기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미리보기하거나 출력할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파일생성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파일생성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별도의 엑셀파일로 생성되어 파일을 관리할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</xdr:txBody>
      </xdr:sp>
      <xdr:sp macro="" textlink="">
        <xdr:nvSpPr>
          <xdr:cNvPr id="231" name="Text Box 22">
            <a:extLst>
              <a:ext uri="{FF2B5EF4-FFF2-40B4-BE49-F238E27FC236}">
                <a16:creationId xmlns:a16="http://schemas.microsoft.com/office/drawing/2014/main" id="{00000000-0008-0000-0100-0000E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2400" y="57207150"/>
            <a:ext cx="391022" cy="39651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6</a:t>
            </a:r>
          </a:p>
        </xdr:txBody>
      </xdr:sp>
      <xdr:sp macro="" textlink="">
        <xdr:nvSpPr>
          <xdr:cNvPr id="232" name="Text Box 24">
            <a:extLst>
              <a:ext uri="{FF2B5EF4-FFF2-40B4-BE49-F238E27FC236}">
                <a16:creationId xmlns:a16="http://schemas.microsoft.com/office/drawing/2014/main" id="{00000000-0008-0000-0100-0000E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6203" y="57262116"/>
            <a:ext cx="2817547" cy="36353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월별매출</a:t>
            </a:r>
            <a:r>
              <a:rPr lang="en-US" altLang="ko-KR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/</a:t>
            </a: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월별매입</a:t>
            </a:r>
            <a:r>
              <a:rPr lang="en-US" altLang="ko-KR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/</a:t>
            </a: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월별손익</a:t>
            </a:r>
          </a:p>
        </xdr:txBody>
      </xdr:sp>
      <xdr:sp macro="" textlink="">
        <xdr:nvSpPr>
          <xdr:cNvPr id="233" name="Text Box 25">
            <a:extLst>
              <a:ext uri="{FF2B5EF4-FFF2-40B4-BE49-F238E27FC236}">
                <a16:creationId xmlns:a16="http://schemas.microsoft.com/office/drawing/2014/main" id="{00000000-0008-0000-0100-0000E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324811" y="57413758"/>
            <a:ext cx="3652251" cy="21188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거래처별 월별매출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/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매입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/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손익현황을 확인할 수 있습니다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pic>
        <xdr:nvPicPr>
          <xdr:cNvPr id="19" name="그림 18">
            <a:extLst>
              <a:ext uri="{FF2B5EF4-FFF2-40B4-BE49-F238E27FC236}">
                <a16:creationId xmlns:a16="http://schemas.microsoft.com/office/drawing/2014/main" id="{00000000-0008-0000-0100-00001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/>
          <a:stretch>
            <a:fillRect/>
          </a:stretch>
        </xdr:blipFill>
        <xdr:spPr>
          <a:xfrm>
            <a:off x="352425" y="65627250"/>
            <a:ext cx="8604886" cy="4269600"/>
          </a:xfrm>
          <a:prstGeom prst="rect">
            <a:avLst/>
          </a:prstGeom>
        </xdr:spPr>
      </xdr:pic>
      <xdr:sp macro="" textlink="">
        <xdr:nvSpPr>
          <xdr:cNvPr id="234" name="Rectangle 33">
            <a:extLst>
              <a:ext uri="{FF2B5EF4-FFF2-40B4-BE49-F238E27FC236}">
                <a16:creationId xmlns:a16="http://schemas.microsoft.com/office/drawing/2014/main" id="{00000000-0008-0000-0100-0000EA000000}"/>
              </a:ext>
            </a:extLst>
          </xdr:cNvPr>
          <xdr:cNvSpPr>
            <a:spLocks noChangeArrowheads="1"/>
          </xdr:cNvSpPr>
        </xdr:nvSpPr>
        <xdr:spPr bwMode="auto">
          <a:xfrm>
            <a:off x="314325" y="65579625"/>
            <a:ext cx="8701829" cy="4249370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235" name="그림 234">
            <a:extLst>
              <a:ext uri="{FF2B5EF4-FFF2-40B4-BE49-F238E27FC236}">
                <a16:creationId xmlns:a16="http://schemas.microsoft.com/office/drawing/2014/main" id="{00000000-0008-0000-0100-0000E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/>
          <a:stretch>
            <a:fillRect/>
          </a:stretch>
        </xdr:blipFill>
        <xdr:spPr>
          <a:xfrm>
            <a:off x="895350" y="67170300"/>
            <a:ext cx="2438095" cy="733333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36" name="Picture 127" descr="그림자2">
            <a:extLst>
              <a:ext uri="{FF2B5EF4-FFF2-40B4-BE49-F238E27FC236}">
                <a16:creationId xmlns:a16="http://schemas.microsoft.com/office/drawing/2014/main" id="{00000000-0008-0000-0100-0000E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876300" y="66846450"/>
            <a:ext cx="2466975" cy="3356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37" name="Picture 127" descr="그림자2">
            <a:extLst>
              <a:ext uri="{FF2B5EF4-FFF2-40B4-BE49-F238E27FC236}">
                <a16:creationId xmlns:a16="http://schemas.microsoft.com/office/drawing/2014/main" id="{00000000-0008-0000-0100-0000E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828675" y="68208525"/>
            <a:ext cx="7581900" cy="3356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2" name="그림 21">
            <a:extLst>
              <a:ext uri="{FF2B5EF4-FFF2-40B4-BE49-F238E27FC236}">
                <a16:creationId xmlns:a16="http://schemas.microsoft.com/office/drawing/2014/main" id="{00000000-0008-0000-0100-00001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3" cstate="print"/>
          <a:stretch>
            <a:fillRect/>
          </a:stretch>
        </xdr:blipFill>
        <xdr:spPr>
          <a:xfrm>
            <a:off x="847725" y="68551425"/>
            <a:ext cx="7523809" cy="4257143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sp macro="" textlink="">
        <xdr:nvSpPr>
          <xdr:cNvPr id="238" name="AutoShape 141">
            <a:extLst>
              <a:ext uri="{FF2B5EF4-FFF2-40B4-BE49-F238E27FC236}">
                <a16:creationId xmlns:a16="http://schemas.microsoft.com/office/drawing/2014/main" id="{00000000-0008-0000-0100-0000EE000000}"/>
              </a:ext>
            </a:extLst>
          </xdr:cNvPr>
          <xdr:cNvSpPr>
            <a:spLocks noChangeArrowheads="1"/>
          </xdr:cNvSpPr>
        </xdr:nvSpPr>
        <xdr:spPr bwMode="auto">
          <a:xfrm>
            <a:off x="352425" y="95345250"/>
            <a:ext cx="8574362" cy="715312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/>
          <a:lstStyle/>
          <a:p>
            <a:endParaRPr lang="ko-KR" altLang="en-US"/>
          </a:p>
        </xdr:txBody>
      </xdr:sp>
      <xdr:sp macro="" textlink="">
        <xdr:nvSpPr>
          <xdr:cNvPr id="239" name="Rectangle 35">
            <a:extLst>
              <a:ext uri="{FF2B5EF4-FFF2-40B4-BE49-F238E27FC236}">
                <a16:creationId xmlns:a16="http://schemas.microsoft.com/office/drawing/2014/main" id="{00000000-0008-0000-0100-0000EF000000}"/>
              </a:ext>
            </a:extLst>
          </xdr:cNvPr>
          <xdr:cNvSpPr>
            <a:spLocks noChangeArrowheads="1"/>
          </xdr:cNvSpPr>
        </xdr:nvSpPr>
        <xdr:spPr bwMode="auto">
          <a:xfrm>
            <a:off x="515729" y="95433195"/>
            <a:ext cx="8447800" cy="55041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overflow" horzOverflow="overflow" wrap="square" lIns="108000" tIns="108000" rIns="108000" bIns="108000" anchor="t" upright="1">
            <a:noAutofit/>
          </a:bodyPr>
          <a:lstStyle/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① 미리보기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출력하기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미리보기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및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출력하기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미리보기하거나 출력할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파일생성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파일생성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별도의 엑셀파일로 생성되어 파일을 관리할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</xdr:txBody>
      </xdr:sp>
      <xdr:sp macro="" textlink="">
        <xdr:nvSpPr>
          <xdr:cNvPr id="240" name="AutoShape 141">
            <a:extLst>
              <a:ext uri="{FF2B5EF4-FFF2-40B4-BE49-F238E27FC236}">
                <a16:creationId xmlns:a16="http://schemas.microsoft.com/office/drawing/2014/main" id="{00000000-0008-0000-0100-0000F0000000}"/>
              </a:ext>
            </a:extLst>
          </xdr:cNvPr>
          <xdr:cNvSpPr>
            <a:spLocks noChangeArrowheads="1"/>
          </xdr:cNvSpPr>
        </xdr:nvSpPr>
        <xdr:spPr bwMode="auto">
          <a:xfrm>
            <a:off x="352425" y="73304400"/>
            <a:ext cx="8574362" cy="977153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/>
          <a:lstStyle/>
          <a:p>
            <a:endParaRPr lang="ko-KR" altLang="en-US"/>
          </a:p>
        </xdr:txBody>
      </xdr:sp>
      <xdr:sp macro="" textlink="">
        <xdr:nvSpPr>
          <xdr:cNvPr id="241" name="Rectangle 35">
            <a:extLst>
              <a:ext uri="{FF2B5EF4-FFF2-40B4-BE49-F238E27FC236}">
                <a16:creationId xmlns:a16="http://schemas.microsoft.com/office/drawing/2014/main" id="{00000000-0008-0000-0100-0000F1000000}"/>
              </a:ext>
            </a:extLst>
          </xdr:cNvPr>
          <xdr:cNvSpPr>
            <a:spLocks noChangeArrowheads="1"/>
          </xdr:cNvSpPr>
        </xdr:nvSpPr>
        <xdr:spPr bwMode="auto">
          <a:xfrm>
            <a:off x="515729" y="73354246"/>
            <a:ext cx="8447800" cy="84158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overflow" horzOverflow="overflow" wrap="square" lIns="108000" tIns="108000" rIns="108000" bIns="108000" anchor="t" upright="1">
            <a:noAutofit/>
          </a:bodyPr>
          <a:lstStyle/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① 내역조회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년도를 선택하면 거래처별 매출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매입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손익현황을 파악할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② 미리보기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출력하기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미리보기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및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출력하기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미리보기하거나 출력할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파일생성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파일생성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별도의 엑셀파일로 생성되어 파일을 관리할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</xdr:txBody>
      </xdr:sp>
      <xdr:sp macro="" textlink="">
        <xdr:nvSpPr>
          <xdr:cNvPr id="242" name="Text Box 22">
            <a:extLst>
              <a:ext uri="{FF2B5EF4-FFF2-40B4-BE49-F238E27FC236}">
                <a16:creationId xmlns:a16="http://schemas.microsoft.com/office/drawing/2014/main" id="{00000000-0008-0000-0100-0000F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2400" y="75285600"/>
            <a:ext cx="391022" cy="39651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7</a:t>
            </a:r>
          </a:p>
        </xdr:txBody>
      </xdr:sp>
      <xdr:sp macro="" textlink="">
        <xdr:nvSpPr>
          <xdr:cNvPr id="243" name="Text Box 24">
            <a:extLst>
              <a:ext uri="{FF2B5EF4-FFF2-40B4-BE49-F238E27FC236}">
                <a16:creationId xmlns:a16="http://schemas.microsoft.com/office/drawing/2014/main" id="{00000000-0008-0000-0100-0000F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6203" y="75340566"/>
            <a:ext cx="1426897" cy="36353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증빙서류작성</a:t>
            </a:r>
          </a:p>
        </xdr:txBody>
      </xdr:sp>
      <xdr:sp macro="" textlink="">
        <xdr:nvSpPr>
          <xdr:cNvPr id="244" name="Text Box 25">
            <a:extLst>
              <a:ext uri="{FF2B5EF4-FFF2-40B4-BE49-F238E27FC236}">
                <a16:creationId xmlns:a16="http://schemas.microsoft.com/office/drawing/2014/main" id="{00000000-0008-0000-0100-0000F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34161" y="75492208"/>
            <a:ext cx="3652251" cy="21188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거래처를 선택하여 증빙서류를 출력할 수 있습니다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245" name="Rectangle 33">
            <a:extLst>
              <a:ext uri="{FF2B5EF4-FFF2-40B4-BE49-F238E27FC236}">
                <a16:creationId xmlns:a16="http://schemas.microsoft.com/office/drawing/2014/main" id="{00000000-0008-0000-0100-0000F5000000}"/>
              </a:ext>
            </a:extLst>
          </xdr:cNvPr>
          <xdr:cNvSpPr>
            <a:spLocks noChangeArrowheads="1"/>
          </xdr:cNvSpPr>
        </xdr:nvSpPr>
        <xdr:spPr bwMode="auto">
          <a:xfrm>
            <a:off x="304800" y="76009500"/>
            <a:ext cx="8701829" cy="4249370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247" name="Picture 127" descr="그림자2">
            <a:extLst>
              <a:ext uri="{FF2B5EF4-FFF2-40B4-BE49-F238E27FC236}">
                <a16:creationId xmlns:a16="http://schemas.microsoft.com/office/drawing/2014/main" id="{00000000-0008-0000-0100-0000F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905000" y="77447775"/>
            <a:ext cx="5610225" cy="3356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52" name="Picture 127" descr="그림자2">
            <a:extLst>
              <a:ext uri="{FF2B5EF4-FFF2-40B4-BE49-F238E27FC236}">
                <a16:creationId xmlns:a16="http://schemas.microsoft.com/office/drawing/2014/main" id="{00000000-0008-0000-0100-0000F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857250" y="81695925"/>
            <a:ext cx="7572376" cy="3356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55" name="AutoShape 141">
            <a:extLst>
              <a:ext uri="{FF2B5EF4-FFF2-40B4-BE49-F238E27FC236}">
                <a16:creationId xmlns:a16="http://schemas.microsoft.com/office/drawing/2014/main" id="{00000000-0008-0000-0100-0000FF000000}"/>
              </a:ext>
            </a:extLst>
          </xdr:cNvPr>
          <xdr:cNvSpPr>
            <a:spLocks noChangeArrowheads="1"/>
          </xdr:cNvSpPr>
        </xdr:nvSpPr>
        <xdr:spPr bwMode="auto">
          <a:xfrm>
            <a:off x="352425" y="85191600"/>
            <a:ext cx="8574362" cy="962025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56" name="Rectangle 35">
            <a:extLst>
              <a:ext uri="{FF2B5EF4-FFF2-40B4-BE49-F238E27FC236}">
                <a16:creationId xmlns:a16="http://schemas.microsoft.com/office/drawing/2014/main" id="{00000000-0008-0000-0100-000000010000}"/>
              </a:ext>
            </a:extLst>
          </xdr:cNvPr>
          <xdr:cNvSpPr>
            <a:spLocks noChangeArrowheads="1"/>
          </xdr:cNvSpPr>
        </xdr:nvSpPr>
        <xdr:spPr bwMode="auto">
          <a:xfrm>
            <a:off x="515729" y="85274427"/>
            <a:ext cx="8165647" cy="93634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horzOverflow="clip" wrap="square" lIns="108000" tIns="108000" rIns="108000" bIns="108000" anchor="t" upright="1">
            <a:noAutofit/>
          </a:bodyPr>
          <a:lstStyle/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lang="en-US" altLang="ko-KR" sz="1000" b="1" i="0" baseline="0"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①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 내역조회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매입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/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매출 구분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공급자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/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공급받는자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거래기간을 선택한 후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[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내역조회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]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 버튼을 클릭하면 거래내역이 자동표시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. 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                  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[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증빙서류 바로가기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버튼을 통해 견적서 등 증빙서류 시트로 이동할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② 기타정보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작성일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미수금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인수자 등의 기타정보를 입력하여 증빙서류에 반영할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</xdr:txBody>
      </xdr:sp>
      <xdr:pic>
        <xdr:nvPicPr>
          <xdr:cNvPr id="263" name="그림 262">
            <a:extLst>
              <a:ext uri="{FF2B5EF4-FFF2-40B4-BE49-F238E27FC236}">
                <a16:creationId xmlns:a16="http://schemas.microsoft.com/office/drawing/2014/main" id="{00000000-0008-0000-0100-000007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 cstate="print"/>
          <a:stretch>
            <a:fillRect/>
          </a:stretch>
        </xdr:blipFill>
        <xdr:spPr>
          <a:xfrm>
            <a:off x="1905000" y="80295750"/>
            <a:ext cx="3085714" cy="1190476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64" name="그림 263">
            <a:extLst>
              <a:ext uri="{FF2B5EF4-FFF2-40B4-BE49-F238E27FC236}">
                <a16:creationId xmlns:a16="http://schemas.microsoft.com/office/drawing/2014/main" id="{00000000-0008-0000-0100-000008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/>
          <a:stretch>
            <a:fillRect/>
          </a:stretch>
        </xdr:blipFill>
        <xdr:spPr>
          <a:xfrm>
            <a:off x="866775" y="82038825"/>
            <a:ext cx="7552381" cy="2628571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65" name="Picture 127" descr="그림자2">
            <a:extLst>
              <a:ext uri="{FF2B5EF4-FFF2-40B4-BE49-F238E27FC236}">
                <a16:creationId xmlns:a16="http://schemas.microsoft.com/office/drawing/2014/main" id="{00000000-0008-0000-0100-00000901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905000" y="79952850"/>
            <a:ext cx="3086100" cy="3356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66" name="Oval 130">
            <a:extLst>
              <a:ext uri="{FF2B5EF4-FFF2-40B4-BE49-F238E27FC236}">
                <a16:creationId xmlns:a16="http://schemas.microsoft.com/office/drawing/2014/main" id="{00000000-0008-0000-0100-00000A010000}"/>
              </a:ext>
            </a:extLst>
          </xdr:cNvPr>
          <xdr:cNvSpPr>
            <a:spLocks noChangeArrowheads="1"/>
          </xdr:cNvSpPr>
        </xdr:nvSpPr>
        <xdr:spPr bwMode="auto">
          <a:xfrm>
            <a:off x="1790700" y="80076675"/>
            <a:ext cx="263555" cy="269711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267" name="Text Box 22">
            <a:extLst>
              <a:ext uri="{FF2B5EF4-FFF2-40B4-BE49-F238E27FC236}">
                <a16:creationId xmlns:a16="http://schemas.microsoft.com/office/drawing/2014/main" id="{00000000-0008-0000-0100-00000B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2400" y="87172800"/>
            <a:ext cx="391022" cy="39651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8</a:t>
            </a:r>
          </a:p>
        </xdr:txBody>
      </xdr:sp>
      <xdr:sp macro="" textlink="">
        <xdr:nvSpPr>
          <xdr:cNvPr id="268" name="Text Box 24">
            <a:extLst>
              <a:ext uri="{FF2B5EF4-FFF2-40B4-BE49-F238E27FC236}">
                <a16:creationId xmlns:a16="http://schemas.microsoft.com/office/drawing/2014/main" id="{00000000-0008-0000-0100-00000C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6204" y="87227766"/>
            <a:ext cx="864922" cy="36353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견적서</a:t>
            </a:r>
          </a:p>
        </xdr:txBody>
      </xdr:sp>
      <xdr:sp macro="" textlink="">
        <xdr:nvSpPr>
          <xdr:cNvPr id="269" name="Text Box 25">
            <a:extLst>
              <a:ext uri="{FF2B5EF4-FFF2-40B4-BE49-F238E27FC236}">
                <a16:creationId xmlns:a16="http://schemas.microsoft.com/office/drawing/2014/main" id="{00000000-0008-0000-0100-00000D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15036" y="87379408"/>
            <a:ext cx="3652251" cy="21188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견적서 형태로 자동 미리보기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/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출력하기 등이 가능합니다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pic>
        <xdr:nvPicPr>
          <xdr:cNvPr id="270" name="그림 269">
            <a:extLst>
              <a:ext uri="{FF2B5EF4-FFF2-40B4-BE49-F238E27FC236}">
                <a16:creationId xmlns:a16="http://schemas.microsoft.com/office/drawing/2014/main" id="{00000000-0008-0000-0100-00000E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" cstate="print"/>
          <a:stretch>
            <a:fillRect/>
          </a:stretch>
        </xdr:blipFill>
        <xdr:spPr>
          <a:xfrm>
            <a:off x="1905000" y="77790675"/>
            <a:ext cx="5647619" cy="1923810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sp macro="" textlink="">
        <xdr:nvSpPr>
          <xdr:cNvPr id="253" name="Oval 130">
            <a:extLst>
              <a:ext uri="{FF2B5EF4-FFF2-40B4-BE49-F238E27FC236}">
                <a16:creationId xmlns:a16="http://schemas.microsoft.com/office/drawing/2014/main" id="{00000000-0008-0000-0100-0000FD000000}"/>
              </a:ext>
            </a:extLst>
          </xdr:cNvPr>
          <xdr:cNvSpPr>
            <a:spLocks noChangeArrowheads="1"/>
          </xdr:cNvSpPr>
        </xdr:nvSpPr>
        <xdr:spPr bwMode="auto">
          <a:xfrm>
            <a:off x="1790700" y="77590650"/>
            <a:ext cx="263555" cy="269711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pic>
        <xdr:nvPicPr>
          <xdr:cNvPr id="272" name="그림 271">
            <a:extLst>
              <a:ext uri="{FF2B5EF4-FFF2-40B4-BE49-F238E27FC236}">
                <a16:creationId xmlns:a16="http://schemas.microsoft.com/office/drawing/2014/main" id="{00000000-0008-0000-0100-000010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/>
          <a:stretch>
            <a:fillRect/>
          </a:stretch>
        </xdr:blipFill>
        <xdr:spPr>
          <a:xfrm>
            <a:off x="352425" y="87915750"/>
            <a:ext cx="8604886" cy="4269600"/>
          </a:xfrm>
          <a:prstGeom prst="rect">
            <a:avLst/>
          </a:prstGeom>
        </xdr:spPr>
      </xdr:pic>
      <xdr:sp macro="" textlink="">
        <xdr:nvSpPr>
          <xdr:cNvPr id="273" name="Rectangle 33">
            <a:extLst>
              <a:ext uri="{FF2B5EF4-FFF2-40B4-BE49-F238E27FC236}">
                <a16:creationId xmlns:a16="http://schemas.microsoft.com/office/drawing/2014/main" id="{00000000-0008-0000-0100-000011010000}"/>
              </a:ext>
            </a:extLst>
          </xdr:cNvPr>
          <xdr:cNvSpPr>
            <a:spLocks noChangeArrowheads="1"/>
          </xdr:cNvSpPr>
        </xdr:nvSpPr>
        <xdr:spPr bwMode="auto">
          <a:xfrm>
            <a:off x="304800" y="87906224"/>
            <a:ext cx="8701829" cy="4352925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274" name="그림 273">
            <a:extLst>
              <a:ext uri="{FF2B5EF4-FFF2-40B4-BE49-F238E27FC236}">
                <a16:creationId xmlns:a16="http://schemas.microsoft.com/office/drawing/2014/main" id="{00000000-0008-0000-0100-000012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" cstate="print"/>
          <a:stretch>
            <a:fillRect/>
          </a:stretch>
        </xdr:blipFill>
        <xdr:spPr>
          <a:xfrm>
            <a:off x="1304925" y="89706450"/>
            <a:ext cx="6752381" cy="5095238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75" name="Picture 127" descr="그림자2">
            <a:extLst>
              <a:ext uri="{FF2B5EF4-FFF2-40B4-BE49-F238E27FC236}">
                <a16:creationId xmlns:a16="http://schemas.microsoft.com/office/drawing/2014/main" id="{00000000-0008-0000-0100-00001301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6825" y="89363550"/>
            <a:ext cx="6791325" cy="3356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76" name="Text Box 22">
            <a:extLst>
              <a:ext uri="{FF2B5EF4-FFF2-40B4-BE49-F238E27FC236}">
                <a16:creationId xmlns:a16="http://schemas.microsoft.com/office/drawing/2014/main" id="{00000000-0008-0000-0100-000014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2400" y="97078800"/>
            <a:ext cx="391022" cy="39651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9</a:t>
            </a:r>
          </a:p>
        </xdr:txBody>
      </xdr:sp>
      <xdr:sp macro="" textlink="">
        <xdr:nvSpPr>
          <xdr:cNvPr id="277" name="Text Box 24">
            <a:extLst>
              <a:ext uri="{FF2B5EF4-FFF2-40B4-BE49-F238E27FC236}">
                <a16:creationId xmlns:a16="http://schemas.microsoft.com/office/drawing/2014/main" id="{00000000-0008-0000-0100-000015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6203" y="97133766"/>
            <a:ext cx="1207821" cy="36353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거래명세서</a:t>
            </a:r>
          </a:p>
        </xdr:txBody>
      </xdr:sp>
      <xdr:sp macro="" textlink="">
        <xdr:nvSpPr>
          <xdr:cNvPr id="278" name="Text Box 25">
            <a:extLst>
              <a:ext uri="{FF2B5EF4-FFF2-40B4-BE49-F238E27FC236}">
                <a16:creationId xmlns:a16="http://schemas.microsoft.com/office/drawing/2014/main" id="{00000000-0008-0000-0100-000016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43661" y="97285408"/>
            <a:ext cx="3652251" cy="21188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거래명세서 형태로 자동 미리보기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/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출력하기 등이 가능합니다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pic>
        <xdr:nvPicPr>
          <xdr:cNvPr id="279" name="그림 278">
            <a:extLst>
              <a:ext uri="{FF2B5EF4-FFF2-40B4-BE49-F238E27FC236}">
                <a16:creationId xmlns:a16="http://schemas.microsoft.com/office/drawing/2014/main" id="{00000000-0008-0000-0100-000017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/>
          <a:stretch>
            <a:fillRect/>
          </a:stretch>
        </xdr:blipFill>
        <xdr:spPr>
          <a:xfrm>
            <a:off x="352425" y="97574100"/>
            <a:ext cx="8604886" cy="4269600"/>
          </a:xfrm>
          <a:prstGeom prst="rect">
            <a:avLst/>
          </a:prstGeom>
        </xdr:spPr>
      </xdr:pic>
      <xdr:sp macro="" textlink="">
        <xdr:nvSpPr>
          <xdr:cNvPr id="280" name="Rectangle 33">
            <a:extLst>
              <a:ext uri="{FF2B5EF4-FFF2-40B4-BE49-F238E27FC236}">
                <a16:creationId xmlns:a16="http://schemas.microsoft.com/office/drawing/2014/main" id="{00000000-0008-0000-0100-000018010000}"/>
              </a:ext>
            </a:extLst>
          </xdr:cNvPr>
          <xdr:cNvSpPr>
            <a:spLocks noChangeArrowheads="1"/>
          </xdr:cNvSpPr>
        </xdr:nvSpPr>
        <xdr:spPr bwMode="auto">
          <a:xfrm>
            <a:off x="333375" y="97536000"/>
            <a:ext cx="8701829" cy="4352925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283" name="그림 282">
            <a:extLst>
              <a:ext uri="{FF2B5EF4-FFF2-40B4-BE49-F238E27FC236}">
                <a16:creationId xmlns:a16="http://schemas.microsoft.com/office/drawing/2014/main" id="{00000000-0008-0000-0100-00001B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" cstate="print"/>
          <a:stretch>
            <a:fillRect/>
          </a:stretch>
        </xdr:blipFill>
        <xdr:spPr>
          <a:xfrm>
            <a:off x="1400175" y="99745800"/>
            <a:ext cx="6600000" cy="4695238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84" name="Picture 127" descr="그림자2">
            <a:extLst>
              <a:ext uri="{FF2B5EF4-FFF2-40B4-BE49-F238E27FC236}">
                <a16:creationId xmlns:a16="http://schemas.microsoft.com/office/drawing/2014/main" id="{00000000-0008-0000-0100-00001C01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362076" y="99421950"/>
            <a:ext cx="6667500" cy="3356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5" name="AutoShape 141">
            <a:extLst>
              <a:ext uri="{FF2B5EF4-FFF2-40B4-BE49-F238E27FC236}">
                <a16:creationId xmlns:a16="http://schemas.microsoft.com/office/drawing/2014/main" id="{00000000-0008-0000-0100-00001D010000}"/>
              </a:ext>
            </a:extLst>
          </xdr:cNvPr>
          <xdr:cNvSpPr>
            <a:spLocks noChangeArrowheads="1"/>
          </xdr:cNvSpPr>
        </xdr:nvSpPr>
        <xdr:spPr bwMode="auto">
          <a:xfrm>
            <a:off x="352425" y="112433099"/>
            <a:ext cx="8574362" cy="1009651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/>
          <a:lstStyle/>
          <a:p>
            <a:endParaRPr lang="ko-KR" altLang="en-US"/>
          </a:p>
        </xdr:txBody>
      </xdr:sp>
      <xdr:sp macro="" textlink="">
        <xdr:nvSpPr>
          <xdr:cNvPr id="286" name="Rectangle 35">
            <a:extLst>
              <a:ext uri="{FF2B5EF4-FFF2-40B4-BE49-F238E27FC236}">
                <a16:creationId xmlns:a16="http://schemas.microsoft.com/office/drawing/2014/main" id="{00000000-0008-0000-0100-00001E010000}"/>
              </a:ext>
            </a:extLst>
          </xdr:cNvPr>
          <xdr:cNvSpPr>
            <a:spLocks noChangeArrowheads="1"/>
          </xdr:cNvSpPr>
        </xdr:nvSpPr>
        <xdr:spPr bwMode="auto">
          <a:xfrm>
            <a:off x="515729" y="112521045"/>
            <a:ext cx="8447800" cy="86455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overflow" horzOverflow="overflow" wrap="square" lIns="108000" tIns="108000" rIns="108000" bIns="108000" anchor="t" upright="1">
            <a:noAutofit/>
          </a:bodyPr>
          <a:lstStyle/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①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거래명세서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거래양에 따라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10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개 이하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10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개 이상으로 선택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하여 출력할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② 미리보기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출력하기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미리보기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및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출력하기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미리보기하거나 출력할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파일생성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파일생성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별도의 엑셀파일로 생성되어 파일을 관리할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</xdr:txBody>
      </xdr:sp>
      <xdr:sp macro="" textlink="">
        <xdr:nvSpPr>
          <xdr:cNvPr id="290" name="Text Box 22">
            <a:extLst>
              <a:ext uri="{FF2B5EF4-FFF2-40B4-BE49-F238E27FC236}">
                <a16:creationId xmlns:a16="http://schemas.microsoft.com/office/drawing/2014/main" id="{00000000-0008-0000-0100-000022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2400" y="114414300"/>
            <a:ext cx="391022" cy="39651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10</a:t>
            </a:r>
          </a:p>
        </xdr:txBody>
      </xdr:sp>
      <xdr:sp macro="" textlink="">
        <xdr:nvSpPr>
          <xdr:cNvPr id="291" name="Text Box 24">
            <a:extLst>
              <a:ext uri="{FF2B5EF4-FFF2-40B4-BE49-F238E27FC236}">
                <a16:creationId xmlns:a16="http://schemas.microsoft.com/office/drawing/2014/main" id="{00000000-0008-0000-0100-000023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44778" y="114469266"/>
            <a:ext cx="1865047" cy="36353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세금계산서</a:t>
            </a:r>
            <a:r>
              <a:rPr lang="en-US" altLang="ko-KR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/</a:t>
            </a: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계산서</a:t>
            </a:r>
          </a:p>
        </xdr:txBody>
      </xdr:sp>
      <xdr:sp macro="" textlink="">
        <xdr:nvSpPr>
          <xdr:cNvPr id="292" name="Text Box 25">
            <a:extLst>
              <a:ext uri="{FF2B5EF4-FFF2-40B4-BE49-F238E27FC236}">
                <a16:creationId xmlns:a16="http://schemas.microsoft.com/office/drawing/2014/main" id="{00000000-0008-0000-0100-000024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38986" y="114620908"/>
            <a:ext cx="3652251" cy="21188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세금계산서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/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계산서 형태로 출력할 수 있습니다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pic>
        <xdr:nvPicPr>
          <xdr:cNvPr id="294" name="그림 293">
            <a:extLst>
              <a:ext uri="{FF2B5EF4-FFF2-40B4-BE49-F238E27FC236}">
                <a16:creationId xmlns:a16="http://schemas.microsoft.com/office/drawing/2014/main" id="{00000000-0008-0000-0100-000026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1" cstate="print"/>
          <a:stretch>
            <a:fillRect/>
          </a:stretch>
        </xdr:blipFill>
        <xdr:spPr>
          <a:xfrm>
            <a:off x="352425" y="105003600"/>
            <a:ext cx="8604886" cy="4269600"/>
          </a:xfrm>
          <a:prstGeom prst="rect">
            <a:avLst/>
          </a:prstGeom>
        </xdr:spPr>
      </xdr:pic>
      <xdr:sp macro="" textlink="">
        <xdr:nvSpPr>
          <xdr:cNvPr id="293" name="Rectangle 33">
            <a:extLst>
              <a:ext uri="{FF2B5EF4-FFF2-40B4-BE49-F238E27FC236}">
                <a16:creationId xmlns:a16="http://schemas.microsoft.com/office/drawing/2014/main" id="{00000000-0008-0000-0100-000025010000}"/>
              </a:ext>
            </a:extLst>
          </xdr:cNvPr>
          <xdr:cNvSpPr>
            <a:spLocks noChangeArrowheads="1"/>
          </xdr:cNvSpPr>
        </xdr:nvSpPr>
        <xdr:spPr bwMode="auto">
          <a:xfrm>
            <a:off x="314325" y="104975025"/>
            <a:ext cx="8701829" cy="4352925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72" name="그림 71">
            <a:extLst>
              <a:ext uri="{FF2B5EF4-FFF2-40B4-BE49-F238E27FC236}">
                <a16:creationId xmlns:a16="http://schemas.microsoft.com/office/drawing/2014/main" id="{00000000-0008-0000-0100-00004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" cstate="print"/>
          <a:stretch>
            <a:fillRect/>
          </a:stretch>
        </xdr:blipFill>
        <xdr:spPr>
          <a:xfrm>
            <a:off x="1371600" y="106899075"/>
            <a:ext cx="6609524" cy="5085714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95" name="Picture 127" descr="그림자2">
            <a:extLst>
              <a:ext uri="{FF2B5EF4-FFF2-40B4-BE49-F238E27FC236}">
                <a16:creationId xmlns:a16="http://schemas.microsoft.com/office/drawing/2014/main" id="{00000000-0008-0000-0100-00002701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343025" y="106556175"/>
            <a:ext cx="6667500" cy="3356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97" name="그림 296">
            <a:extLst>
              <a:ext uri="{FF2B5EF4-FFF2-40B4-BE49-F238E27FC236}">
                <a16:creationId xmlns:a16="http://schemas.microsoft.com/office/drawing/2014/main" id="{00000000-0008-0000-0100-000029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3" cstate="print"/>
          <a:stretch>
            <a:fillRect/>
          </a:stretch>
        </xdr:blipFill>
        <xdr:spPr>
          <a:xfrm>
            <a:off x="352425" y="115157250"/>
            <a:ext cx="8604886" cy="4269600"/>
          </a:xfrm>
          <a:prstGeom prst="rect">
            <a:avLst/>
          </a:prstGeom>
        </xdr:spPr>
      </xdr:pic>
      <xdr:sp macro="" textlink="">
        <xdr:nvSpPr>
          <xdr:cNvPr id="296" name="Rectangle 33">
            <a:extLst>
              <a:ext uri="{FF2B5EF4-FFF2-40B4-BE49-F238E27FC236}">
                <a16:creationId xmlns:a16="http://schemas.microsoft.com/office/drawing/2014/main" id="{00000000-0008-0000-0100-000028010000}"/>
              </a:ext>
            </a:extLst>
          </xdr:cNvPr>
          <xdr:cNvSpPr>
            <a:spLocks noChangeArrowheads="1"/>
          </xdr:cNvSpPr>
        </xdr:nvSpPr>
        <xdr:spPr bwMode="auto">
          <a:xfrm>
            <a:off x="257175" y="115109625"/>
            <a:ext cx="8701829" cy="4352925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75" name="그림 74">
            <a:extLst>
              <a:ext uri="{FF2B5EF4-FFF2-40B4-BE49-F238E27FC236}">
                <a16:creationId xmlns:a16="http://schemas.microsoft.com/office/drawing/2014/main" id="{00000000-0008-0000-0100-00004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4" cstate="print"/>
          <a:stretch>
            <a:fillRect/>
          </a:stretch>
        </xdr:blipFill>
        <xdr:spPr>
          <a:xfrm>
            <a:off x="1333500" y="117071775"/>
            <a:ext cx="6761905" cy="4619048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99" name="그림 298">
            <a:extLst>
              <a:ext uri="{FF2B5EF4-FFF2-40B4-BE49-F238E27FC236}">
                <a16:creationId xmlns:a16="http://schemas.microsoft.com/office/drawing/2014/main" id="{00000000-0008-0000-0100-00002B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" cstate="print"/>
          <a:stretch>
            <a:fillRect/>
          </a:stretch>
        </xdr:blipFill>
        <xdr:spPr>
          <a:xfrm>
            <a:off x="352425" y="122339100"/>
            <a:ext cx="8604886" cy="4269600"/>
          </a:xfrm>
          <a:prstGeom prst="rect">
            <a:avLst/>
          </a:prstGeom>
        </xdr:spPr>
      </xdr:pic>
      <xdr:sp macro="" textlink="">
        <xdr:nvSpPr>
          <xdr:cNvPr id="300" name="Rectangle 33">
            <a:extLst>
              <a:ext uri="{FF2B5EF4-FFF2-40B4-BE49-F238E27FC236}">
                <a16:creationId xmlns:a16="http://schemas.microsoft.com/office/drawing/2014/main" id="{00000000-0008-0000-0100-00002C010000}"/>
              </a:ext>
            </a:extLst>
          </xdr:cNvPr>
          <xdr:cNvSpPr>
            <a:spLocks noChangeArrowheads="1"/>
          </xdr:cNvSpPr>
        </xdr:nvSpPr>
        <xdr:spPr bwMode="auto">
          <a:xfrm>
            <a:off x="314325" y="122243850"/>
            <a:ext cx="8701829" cy="4352925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301" name="그림 300">
            <a:extLst>
              <a:ext uri="{FF2B5EF4-FFF2-40B4-BE49-F238E27FC236}">
                <a16:creationId xmlns:a16="http://schemas.microsoft.com/office/drawing/2014/main" id="{00000000-0008-0000-0100-00002D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6" cstate="print"/>
          <a:stretch>
            <a:fillRect/>
          </a:stretch>
        </xdr:blipFill>
        <xdr:spPr>
          <a:xfrm>
            <a:off x="1266825" y="124139325"/>
            <a:ext cx="6752381" cy="4676190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302" name="Picture 127" descr="그림자2">
            <a:extLst>
              <a:ext uri="{FF2B5EF4-FFF2-40B4-BE49-F238E27FC236}">
                <a16:creationId xmlns:a16="http://schemas.microsoft.com/office/drawing/2014/main" id="{00000000-0008-0000-0100-00002E01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323974" y="116719350"/>
            <a:ext cx="6753225" cy="3356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03" name="Picture 127" descr="그림자2">
            <a:extLst>
              <a:ext uri="{FF2B5EF4-FFF2-40B4-BE49-F238E27FC236}">
                <a16:creationId xmlns:a16="http://schemas.microsoft.com/office/drawing/2014/main" id="{00000000-0008-0000-0100-00002F01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38250" y="123786900"/>
            <a:ext cx="6753225" cy="33567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306" name="AutoShape 141">
            <a:extLst>
              <a:ext uri="{FF2B5EF4-FFF2-40B4-BE49-F238E27FC236}">
                <a16:creationId xmlns:a16="http://schemas.microsoft.com/office/drawing/2014/main" id="{00000000-0008-0000-0100-000032010000}"/>
              </a:ext>
            </a:extLst>
          </xdr:cNvPr>
          <xdr:cNvSpPr>
            <a:spLocks noChangeArrowheads="1"/>
          </xdr:cNvSpPr>
        </xdr:nvSpPr>
        <xdr:spPr bwMode="auto">
          <a:xfrm>
            <a:off x="352425" y="129273300"/>
            <a:ext cx="8574362" cy="715312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/>
          <a:lstStyle/>
          <a:p>
            <a:endParaRPr lang="ko-KR" altLang="en-US"/>
          </a:p>
        </xdr:txBody>
      </xdr:sp>
      <xdr:sp macro="" textlink="">
        <xdr:nvSpPr>
          <xdr:cNvPr id="307" name="Rectangle 35">
            <a:extLst>
              <a:ext uri="{FF2B5EF4-FFF2-40B4-BE49-F238E27FC236}">
                <a16:creationId xmlns:a16="http://schemas.microsoft.com/office/drawing/2014/main" id="{00000000-0008-0000-0100-000033010000}"/>
              </a:ext>
            </a:extLst>
          </xdr:cNvPr>
          <xdr:cNvSpPr>
            <a:spLocks noChangeArrowheads="1"/>
          </xdr:cNvSpPr>
        </xdr:nvSpPr>
        <xdr:spPr bwMode="auto">
          <a:xfrm>
            <a:off x="515729" y="129361245"/>
            <a:ext cx="8447800" cy="55041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overflow" horzOverflow="overflow" wrap="square" lIns="108000" tIns="108000" rIns="108000" bIns="108000" anchor="t" upright="1">
            <a:noAutofit/>
          </a:bodyPr>
          <a:lstStyle/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① 미리보기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출력하기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미리보기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및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출력하기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미리보기하거나 출력할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파일생성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파일생성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별도의 엑셀파일로 생성되어 파일을 관리할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</xdr:txBody>
      </xdr:sp>
      <xdr:sp macro="" textlink="">
        <xdr:nvSpPr>
          <xdr:cNvPr id="308" name="Text Box 22">
            <a:extLst>
              <a:ext uri="{FF2B5EF4-FFF2-40B4-BE49-F238E27FC236}">
                <a16:creationId xmlns:a16="http://schemas.microsoft.com/office/drawing/2014/main" id="{00000000-0008-0000-0100-000034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2400" y="131006850"/>
            <a:ext cx="391022" cy="42948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11</a:t>
            </a:r>
          </a:p>
        </xdr:txBody>
      </xdr:sp>
      <xdr:sp macro="" textlink="">
        <xdr:nvSpPr>
          <xdr:cNvPr id="309" name="Text Box 24">
            <a:extLst>
              <a:ext uri="{FF2B5EF4-FFF2-40B4-BE49-F238E27FC236}">
                <a16:creationId xmlns:a16="http://schemas.microsoft.com/office/drawing/2014/main" id="{00000000-0008-0000-0100-000035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6160" y="131072809"/>
            <a:ext cx="1300533" cy="36353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인쇄 미리보기</a:t>
            </a:r>
          </a:p>
        </xdr:txBody>
      </xdr:sp>
      <xdr:sp macro="" textlink="">
        <xdr:nvSpPr>
          <xdr:cNvPr id="310" name="Text Box 25">
            <a:extLst>
              <a:ext uri="{FF2B5EF4-FFF2-40B4-BE49-F238E27FC236}">
                <a16:creationId xmlns:a16="http://schemas.microsoft.com/office/drawing/2014/main" id="{00000000-0008-0000-0100-000036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909273" y="131221594"/>
            <a:ext cx="6255900" cy="21474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A4</a:t>
            </a: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사이즈에 최적화되어 있으며 조회된 데이터 양에 따라 자동 출력할 수 있습니다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pic>
        <xdr:nvPicPr>
          <xdr:cNvPr id="3" name="그림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7" cstate="print"/>
          <a:stretch>
            <a:fillRect/>
          </a:stretch>
        </xdr:blipFill>
        <xdr:spPr>
          <a:xfrm>
            <a:off x="1162050" y="19259550"/>
            <a:ext cx="7057143" cy="733333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sp macro="" textlink="">
        <xdr:nvSpPr>
          <xdr:cNvPr id="176" name="Oval 130">
            <a:extLst>
              <a:ext uri="{FF2B5EF4-FFF2-40B4-BE49-F238E27FC236}">
                <a16:creationId xmlns:a16="http://schemas.microsoft.com/office/drawing/2014/main" id="{00000000-0008-0000-0100-0000B0000000}"/>
              </a:ext>
            </a:extLst>
          </xdr:cNvPr>
          <xdr:cNvSpPr>
            <a:spLocks noChangeArrowheads="1"/>
          </xdr:cNvSpPr>
        </xdr:nvSpPr>
        <xdr:spPr bwMode="auto">
          <a:xfrm>
            <a:off x="952500" y="19059525"/>
            <a:ext cx="263555" cy="269711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339" name="직사각형 338">
            <a:extLst>
              <a:ext uri="{FF2B5EF4-FFF2-40B4-BE49-F238E27FC236}">
                <a16:creationId xmlns:a16="http://schemas.microsoft.com/office/drawing/2014/main" id="{00000000-0008-0000-0100-000053010000}"/>
              </a:ext>
            </a:extLst>
          </xdr:cNvPr>
          <xdr:cNvSpPr/>
        </xdr:nvSpPr>
        <xdr:spPr bwMode="auto">
          <a:xfrm>
            <a:off x="0" y="131502149"/>
            <a:ext cx="9344024" cy="14606085"/>
          </a:xfrm>
          <a:prstGeom prst="rect">
            <a:avLst/>
          </a:prstGeom>
          <a:solidFill>
            <a:schemeClr val="bg1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t" upright="1"/>
          <a:lstStyle/>
          <a:p>
            <a:pPr algn="l"/>
            <a:endParaRPr lang="ko-KR" altLang="en-US" sz="1100"/>
          </a:p>
        </xdr:txBody>
      </xdr:sp>
      <xdr:pic>
        <xdr:nvPicPr>
          <xdr:cNvPr id="341" name="그림 340">
            <a:extLst>
              <a:ext uri="{FF2B5EF4-FFF2-40B4-BE49-F238E27FC236}">
                <a16:creationId xmlns:a16="http://schemas.microsoft.com/office/drawing/2014/main" id="{00000000-0008-0000-0100-000055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" cstate="print"/>
          <a:stretch>
            <a:fillRect/>
          </a:stretch>
        </xdr:blipFill>
        <xdr:spPr>
          <a:xfrm>
            <a:off x="939214" y="131900765"/>
            <a:ext cx="3666137" cy="2586316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342" name="그림 341">
            <a:extLst>
              <a:ext uri="{FF2B5EF4-FFF2-40B4-BE49-F238E27FC236}">
                <a16:creationId xmlns:a16="http://schemas.microsoft.com/office/drawing/2014/main" id="{00000000-0008-0000-0100-000056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9" cstate="print"/>
          <a:stretch>
            <a:fillRect/>
          </a:stretch>
        </xdr:blipFill>
        <xdr:spPr>
          <a:xfrm>
            <a:off x="4741544" y="131892675"/>
            <a:ext cx="3666137" cy="2583035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343" name="그림 342">
            <a:extLst>
              <a:ext uri="{FF2B5EF4-FFF2-40B4-BE49-F238E27FC236}">
                <a16:creationId xmlns:a16="http://schemas.microsoft.com/office/drawing/2014/main" id="{00000000-0008-0000-0100-000057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0" cstate="print"/>
          <a:stretch>
            <a:fillRect/>
          </a:stretch>
        </xdr:blipFill>
        <xdr:spPr>
          <a:xfrm>
            <a:off x="4747779" y="134645252"/>
            <a:ext cx="3666137" cy="2581091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344" name="그림 343">
            <a:extLst>
              <a:ext uri="{FF2B5EF4-FFF2-40B4-BE49-F238E27FC236}">
                <a16:creationId xmlns:a16="http://schemas.microsoft.com/office/drawing/2014/main" id="{00000000-0008-0000-0100-000058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" cstate="print"/>
          <a:stretch>
            <a:fillRect/>
          </a:stretch>
        </xdr:blipFill>
        <xdr:spPr>
          <a:xfrm>
            <a:off x="930109" y="134637162"/>
            <a:ext cx="3666137" cy="2581091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346" name="그림 345">
            <a:extLst>
              <a:ext uri="{FF2B5EF4-FFF2-40B4-BE49-F238E27FC236}">
                <a16:creationId xmlns:a16="http://schemas.microsoft.com/office/drawing/2014/main" id="{00000000-0008-0000-0100-00005A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2" cstate="print"/>
          <a:stretch>
            <a:fillRect/>
          </a:stretch>
        </xdr:blipFill>
        <xdr:spPr>
          <a:xfrm>
            <a:off x="3318145" y="137389869"/>
            <a:ext cx="2733666" cy="3861416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347" name="그림 346">
            <a:extLst>
              <a:ext uri="{FF2B5EF4-FFF2-40B4-BE49-F238E27FC236}">
                <a16:creationId xmlns:a16="http://schemas.microsoft.com/office/drawing/2014/main" id="{00000000-0008-0000-0100-00005B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/>
          <a:stretch>
            <a:fillRect/>
          </a:stretch>
        </xdr:blipFill>
        <xdr:spPr>
          <a:xfrm>
            <a:off x="472135" y="137389869"/>
            <a:ext cx="2735546" cy="3861416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348" name="그림 347">
            <a:extLst>
              <a:ext uri="{FF2B5EF4-FFF2-40B4-BE49-F238E27FC236}">
                <a16:creationId xmlns:a16="http://schemas.microsoft.com/office/drawing/2014/main" id="{00000000-0008-0000-0100-00005C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4" cstate="print"/>
          <a:stretch>
            <a:fillRect/>
          </a:stretch>
        </xdr:blipFill>
        <xdr:spPr>
          <a:xfrm>
            <a:off x="480656" y="141426320"/>
            <a:ext cx="2728794" cy="3877049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349" name="그림 348">
            <a:extLst>
              <a:ext uri="{FF2B5EF4-FFF2-40B4-BE49-F238E27FC236}">
                <a16:creationId xmlns:a16="http://schemas.microsoft.com/office/drawing/2014/main" id="{00000000-0008-0000-0100-00005D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5" cstate="print"/>
          <a:stretch>
            <a:fillRect/>
          </a:stretch>
        </xdr:blipFill>
        <xdr:spPr>
          <a:xfrm>
            <a:off x="6138592" y="137389869"/>
            <a:ext cx="2733297" cy="3868043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350" name="그림 349">
            <a:extLst>
              <a:ext uri="{FF2B5EF4-FFF2-40B4-BE49-F238E27FC236}">
                <a16:creationId xmlns:a16="http://schemas.microsoft.com/office/drawing/2014/main" id="{00000000-0008-0000-0100-00005E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6" cstate="print"/>
          <a:stretch>
            <a:fillRect/>
          </a:stretch>
        </xdr:blipFill>
        <xdr:spPr>
          <a:xfrm>
            <a:off x="6151726" y="141426320"/>
            <a:ext cx="2706144" cy="3820520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351" name="그림 350">
            <a:extLst>
              <a:ext uri="{FF2B5EF4-FFF2-40B4-BE49-F238E27FC236}">
                <a16:creationId xmlns:a16="http://schemas.microsoft.com/office/drawing/2014/main" id="{00000000-0008-0000-0100-00005F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7" cstate="print"/>
          <a:stretch>
            <a:fillRect/>
          </a:stretch>
        </xdr:blipFill>
        <xdr:spPr>
          <a:xfrm>
            <a:off x="3326699" y="141426320"/>
            <a:ext cx="2714668" cy="3861574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228600</xdr:colOff>
      <xdr:row>4</xdr:row>
      <xdr:rowOff>409575</xdr:rowOff>
    </xdr:from>
    <xdr:to>
      <xdr:col>9</xdr:col>
      <xdr:colOff>66675</xdr:colOff>
      <xdr:row>5</xdr:row>
      <xdr:rowOff>171450</xdr:rowOff>
    </xdr:to>
    <xdr:pic>
      <xdr:nvPicPr>
        <xdr:cNvPr id="39" name="Picture 340" descr="정렬하기 긴거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363200" y="1400175"/>
          <a:ext cx="20288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9</xdr:col>
      <xdr:colOff>114300</xdr:colOff>
      <xdr:row>4</xdr:row>
      <xdr:rowOff>419100</xdr:rowOff>
    </xdr:from>
    <xdr:to>
      <xdr:col>10</xdr:col>
      <xdr:colOff>0</xdr:colOff>
      <xdr:row>5</xdr:row>
      <xdr:rowOff>180975</xdr:rowOff>
    </xdr:to>
    <xdr:pic macro="[0]!거래처정렬">
      <xdr:nvPicPr>
        <xdr:cNvPr id="40" name="Picture 325" descr="새로고침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2439650" y="14097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12</xdr:col>
      <xdr:colOff>381000</xdr:colOff>
      <xdr:row>3</xdr:row>
      <xdr:rowOff>217293</xdr:rowOff>
    </xdr:to>
    <xdr:grpSp>
      <xdr:nvGrpSpPr>
        <xdr:cNvPr id="45" name="그룹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GrpSpPr/>
      </xdr:nvGrpSpPr>
      <xdr:grpSpPr>
        <a:xfrm>
          <a:off x="0" y="0"/>
          <a:ext cx="16659225" cy="960243"/>
          <a:chOff x="0" y="1"/>
          <a:chExt cx="16659225" cy="960243"/>
        </a:xfrm>
      </xdr:grpSpPr>
      <xdr:pic>
        <xdr:nvPicPr>
          <xdr:cNvPr id="46" name="그림 45">
            <a:extLst>
              <a:ext uri="{FF2B5EF4-FFF2-40B4-BE49-F238E27FC236}">
                <a16:creationId xmlns:a16="http://schemas.microsoft.com/office/drawing/2014/main" id="{00000000-0008-0000-0200-00002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"/>
            <a:ext cx="16659225" cy="960243"/>
          </a:xfrm>
          <a:prstGeom prst="rect">
            <a:avLst/>
          </a:prstGeom>
        </xdr:spPr>
      </xdr:pic>
      <xdr:pic>
        <xdr:nvPicPr>
          <xdr:cNvPr id="47" name="Picture 63" descr="엑셀지식in">
            <a:hlinkClick xmlns:r="http://schemas.openxmlformats.org/officeDocument/2006/relationships" r:id="rId4" tooltip="비즈폼 엑셀상담 서비스"/>
            <a:extLst>
              <a:ext uri="{FF2B5EF4-FFF2-40B4-BE49-F238E27FC236}">
                <a16:creationId xmlns:a16="http://schemas.microsoft.com/office/drawing/2014/main" id="{00000000-0008-0000-0200-00002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3665656" y="76916"/>
            <a:ext cx="1622953" cy="35447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8" name="Picture 64" descr="엑셀상담서비스">
            <a:hlinkClick xmlns:r="http://schemas.openxmlformats.org/officeDocument/2006/relationships" r:id="rId6" tooltip="비즈폼 엑셀지식인(Tip)"/>
            <a:extLst>
              <a:ext uri="{FF2B5EF4-FFF2-40B4-BE49-F238E27FC236}">
                <a16:creationId xmlns:a16="http://schemas.microsoft.com/office/drawing/2014/main" id="{00000000-0008-0000-0200-000030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15278971" y="76916"/>
            <a:ext cx="1371719" cy="35359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 macro="[0]!이동_사용방법">
        <xdr:nvPicPr>
          <xdr:cNvPr id="49" name="Picture 68" descr="서식사용설명">
            <a:extLst>
              <a:ext uri="{FF2B5EF4-FFF2-40B4-BE49-F238E27FC236}">
                <a16:creationId xmlns:a16="http://schemas.microsoft.com/office/drawing/2014/main" id="{00000000-0008-0000-0200-00003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565094"/>
            <a:ext cx="1139090" cy="29679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50" name="Text Box 71">
            <a:extLst>
              <a:ext uri="{FF2B5EF4-FFF2-40B4-BE49-F238E27FC236}">
                <a16:creationId xmlns:a16="http://schemas.microsoft.com/office/drawing/2014/main" id="{00000000-0008-0000-0200-00003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86697" y="86710"/>
            <a:ext cx="11581677" cy="3713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300" b="1" i="0" u="none" strike="noStrike" baseline="0">
                <a:solidFill>
                  <a:srgbClr val="FFFF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 매입매출 통합관리 프로그램</a:t>
            </a:r>
            <a:endParaRPr lang="en-US" altLang="ko-KR" sz="1050" b="1" i="0" u="none" strike="noStrike" baseline="0">
              <a:solidFill>
                <a:srgbClr val="FFFFFF"/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" textlink="">
        <xdr:nvSpPr>
          <xdr:cNvPr id="51" name="Line 22">
            <a:extLst>
              <a:ext uri="{FF2B5EF4-FFF2-40B4-BE49-F238E27FC236}">
                <a16:creationId xmlns:a16="http://schemas.microsoft.com/office/drawing/2014/main" id="{00000000-0008-0000-0200-000033000000}"/>
              </a:ext>
            </a:extLst>
          </xdr:cNvPr>
          <xdr:cNvSpPr>
            <a:spLocks noChangeShapeType="1"/>
          </xdr:cNvSpPr>
        </xdr:nvSpPr>
        <xdr:spPr bwMode="auto">
          <a:xfrm>
            <a:off x="15252436" y="134604"/>
            <a:ext cx="0" cy="258333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>
        <xdr:nvPicPr>
          <xdr:cNvPr id="52" name="그림 51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00000000-0008-0000-0200-00003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28774" cy="269486"/>
          </a:xfrm>
          <a:prstGeom prst="rect">
            <a:avLst/>
          </a:prstGeom>
        </xdr:spPr>
      </xdr:pic>
      <xdr:sp macro="[0]!이동_거래처관리" textlink="">
        <xdr:nvSpPr>
          <xdr:cNvPr id="53" name="Text Box 76">
            <a:extLst>
              <a:ext uri="{FF2B5EF4-FFF2-40B4-BE49-F238E27FC236}">
                <a16:creationId xmlns:a16="http://schemas.microsoft.com/office/drawing/2014/main" id="{00000000-0008-0000-0200-00003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00131" y="578815"/>
            <a:ext cx="896473" cy="26891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거래처관리</a:t>
            </a:r>
          </a:p>
        </xdr:txBody>
      </xdr:sp>
      <xdr:sp macro="[0]!이동_견적서" textlink="">
        <xdr:nvSpPr>
          <xdr:cNvPr id="54" name="Text Box 77">
            <a:extLst>
              <a:ext uri="{FF2B5EF4-FFF2-40B4-BE49-F238E27FC236}">
                <a16:creationId xmlns:a16="http://schemas.microsoft.com/office/drawing/2014/main" id="{00000000-0008-0000-0200-00003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881515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견적서</a:t>
            </a:r>
          </a:p>
        </xdr:txBody>
      </xdr:sp>
      <xdr:sp macro="[0]!이동_계산서" textlink="">
        <xdr:nvSpPr>
          <xdr:cNvPr id="55" name="Text Box 77">
            <a:extLst>
              <a:ext uri="{FF2B5EF4-FFF2-40B4-BE49-F238E27FC236}">
                <a16:creationId xmlns:a16="http://schemas.microsoft.com/office/drawing/2014/main" id="{00000000-0008-0000-0200-00003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683075" y="578815"/>
            <a:ext cx="896231" cy="26940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계산서</a:t>
            </a:r>
          </a:p>
        </xdr:txBody>
      </xdr:sp>
      <xdr:sp macro="[0]!이동_품목관리" textlink="">
        <xdr:nvSpPr>
          <xdr:cNvPr id="56" name="Text Box 77">
            <a:extLst>
              <a:ext uri="{FF2B5EF4-FFF2-40B4-BE49-F238E27FC236}">
                <a16:creationId xmlns:a16="http://schemas.microsoft.com/office/drawing/2014/main" id="{00000000-0008-0000-0200-00003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318725" y="578815"/>
            <a:ext cx="9514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품목관리</a:t>
            </a:r>
          </a:p>
        </xdr:txBody>
      </xdr:sp>
      <xdr:sp macro="[0]!이동_거래명세서" textlink="">
        <xdr:nvSpPr>
          <xdr:cNvPr id="57" name="Text Box 77">
            <a:extLst>
              <a:ext uri="{FF2B5EF4-FFF2-40B4-BE49-F238E27FC236}">
                <a16:creationId xmlns:a16="http://schemas.microsoft.com/office/drawing/2014/main" id="{00000000-0008-0000-0200-00003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833991" y="578815"/>
            <a:ext cx="89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</a:p>
        </xdr:txBody>
      </xdr:sp>
      <xdr:sp macro="[0]!이동_거래명세서2" textlink="">
        <xdr:nvSpPr>
          <xdr:cNvPr id="58" name="Text Box 77">
            <a:extLst>
              <a:ext uri="{FF2B5EF4-FFF2-40B4-BE49-F238E27FC236}">
                <a16:creationId xmlns:a16="http://schemas.microsoft.com/office/drawing/2014/main" id="{00000000-0008-0000-0200-00003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788011" y="578815"/>
            <a:ext cx="89803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  <a:r>
              <a:rPr lang="en-US" altLang="ko-KR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2</a:t>
            </a:r>
            <a:endParaRPr lang="ko-KR" altLang="en-US" sz="1050" b="1" i="0" u="none" strike="noStrike" baseline="0">
              <a:solidFill>
                <a:schemeClr val="tx1">
                  <a:lumMod val="50000"/>
                  <a:lumOff val="50000"/>
                </a:schemeClr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[0]!이동_세금계산서" textlink="">
        <xdr:nvSpPr>
          <xdr:cNvPr id="59" name="Text Box 77">
            <a:extLst>
              <a:ext uri="{FF2B5EF4-FFF2-40B4-BE49-F238E27FC236}">
                <a16:creationId xmlns:a16="http://schemas.microsoft.com/office/drawing/2014/main" id="{00000000-0008-0000-0200-00003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46309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세금계산서</a:t>
            </a:r>
          </a:p>
        </xdr:txBody>
      </xdr:sp>
      <xdr:sp macro="[0]!이동_증빙서류작성" textlink="">
        <xdr:nvSpPr>
          <xdr:cNvPr id="60" name="Text Box 77">
            <a:extLst>
              <a:ext uri="{FF2B5EF4-FFF2-40B4-BE49-F238E27FC236}">
                <a16:creationId xmlns:a16="http://schemas.microsoft.com/office/drawing/2014/main" id="{00000000-0008-0000-0200-00003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31328" y="578815"/>
            <a:ext cx="89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증빙서류작성</a:t>
            </a:r>
          </a:p>
        </xdr:txBody>
      </xdr:sp>
      <xdr:sp macro="[0]!이동_거래내역" textlink="">
        <xdr:nvSpPr>
          <xdr:cNvPr id="61" name="Text Box 77">
            <a:extLst>
              <a:ext uri="{FF2B5EF4-FFF2-40B4-BE49-F238E27FC236}">
                <a16:creationId xmlns:a16="http://schemas.microsoft.com/office/drawing/2014/main" id="{00000000-0008-0000-0200-00003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637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거래내역</a:t>
            </a:r>
          </a:p>
        </xdr:txBody>
      </xdr:sp>
      <xdr:sp macro="[0]!이동_거래처원장" textlink="">
        <xdr:nvSpPr>
          <xdr:cNvPr id="62" name="Text Box 77">
            <a:extLst>
              <a:ext uri="{FF2B5EF4-FFF2-40B4-BE49-F238E27FC236}">
                <a16:creationId xmlns:a16="http://schemas.microsoft.com/office/drawing/2014/main" id="{00000000-0008-0000-0200-00003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216091" y="578815"/>
            <a:ext cx="955708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거래처원장</a:t>
            </a:r>
          </a:p>
        </xdr:txBody>
      </xdr:sp>
      <xdr:sp macro="[0]!이동_일일매출" textlink="">
        <xdr:nvSpPr>
          <xdr:cNvPr id="63" name="Text Box 77">
            <a:extLst>
              <a:ext uri="{FF2B5EF4-FFF2-40B4-BE49-F238E27FC236}">
                <a16:creationId xmlns:a16="http://schemas.microsoft.com/office/drawing/2014/main" id="{00000000-0008-0000-0200-00003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82135" y="578815"/>
            <a:ext cx="958032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일일매출</a:t>
            </a:r>
          </a:p>
        </xdr:txBody>
      </xdr:sp>
      <xdr:sp macro="[0]!이동_일일매입" textlink="">
        <xdr:nvSpPr>
          <xdr:cNvPr id="64" name="Text Box 77">
            <a:extLst>
              <a:ext uri="{FF2B5EF4-FFF2-40B4-BE49-F238E27FC236}">
                <a16:creationId xmlns:a16="http://schemas.microsoft.com/office/drawing/2014/main" id="{00000000-0008-0000-0200-00004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141757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일일매입</a:t>
            </a:r>
          </a:p>
        </xdr:txBody>
      </xdr:sp>
      <xdr:sp macro="[0]!이동_일일손익" textlink="">
        <xdr:nvSpPr>
          <xdr:cNvPr id="65" name="Text Box 77">
            <a:extLst>
              <a:ext uri="{FF2B5EF4-FFF2-40B4-BE49-F238E27FC236}">
                <a16:creationId xmlns:a16="http://schemas.microsoft.com/office/drawing/2014/main" id="{00000000-0008-0000-0200-00004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102976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일일손익</a:t>
            </a:r>
          </a:p>
        </xdr:txBody>
      </xdr:sp>
      <xdr:sp macro="[0]!이동_월별매출" textlink="">
        <xdr:nvSpPr>
          <xdr:cNvPr id="66" name="Text Box 77">
            <a:extLst>
              <a:ext uri="{FF2B5EF4-FFF2-40B4-BE49-F238E27FC236}">
                <a16:creationId xmlns:a16="http://schemas.microsoft.com/office/drawing/2014/main" id="{00000000-0008-0000-0200-00004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06419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월별매출</a:t>
            </a:r>
          </a:p>
        </xdr:txBody>
      </xdr:sp>
      <xdr:sp macro="[0]!이동_월별매입" textlink="">
        <xdr:nvSpPr>
          <xdr:cNvPr id="67" name="Text Box 77">
            <a:extLst>
              <a:ext uri="{FF2B5EF4-FFF2-40B4-BE49-F238E27FC236}">
                <a16:creationId xmlns:a16="http://schemas.microsoft.com/office/drawing/2014/main" id="{00000000-0008-0000-0200-00004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019310" y="578815"/>
            <a:ext cx="9563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월별매입</a:t>
            </a:r>
          </a:p>
        </xdr:txBody>
      </xdr:sp>
      <xdr:sp macro="[0]!이동_월별손익" textlink="">
        <xdr:nvSpPr>
          <xdr:cNvPr id="68" name="Text Box 77">
            <a:extLst>
              <a:ext uri="{FF2B5EF4-FFF2-40B4-BE49-F238E27FC236}">
                <a16:creationId xmlns:a16="http://schemas.microsoft.com/office/drawing/2014/main" id="{00000000-0008-0000-0200-00004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980529" y="578815"/>
            <a:ext cx="95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월별손익</a:t>
            </a:r>
          </a:p>
        </xdr:txBody>
      </xdr:sp>
      <xdr:sp macro="" textlink="">
        <xdr:nvSpPr>
          <xdr:cNvPr id="69" name="Line 22">
            <a:extLst>
              <a:ext uri="{FF2B5EF4-FFF2-40B4-BE49-F238E27FC236}">
                <a16:creationId xmlns:a16="http://schemas.microsoft.com/office/drawing/2014/main" id="{00000000-0008-0000-0200-000045000000}"/>
              </a:ext>
            </a:extLst>
          </xdr:cNvPr>
          <xdr:cNvSpPr>
            <a:spLocks noChangeShapeType="1"/>
          </xdr:cNvSpPr>
        </xdr:nvSpPr>
        <xdr:spPr bwMode="auto">
          <a:xfrm>
            <a:off x="235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70" name="Line 22">
            <a:extLst>
              <a:ext uri="{FF2B5EF4-FFF2-40B4-BE49-F238E27FC236}">
                <a16:creationId xmlns:a16="http://schemas.microsoft.com/office/drawing/2014/main" id="{00000000-0008-0000-0200-000046000000}"/>
              </a:ext>
            </a:extLst>
          </xdr:cNvPr>
          <xdr:cNvSpPr>
            <a:spLocks noChangeShapeType="1"/>
          </xdr:cNvSpPr>
        </xdr:nvSpPr>
        <xdr:spPr bwMode="auto">
          <a:xfrm>
            <a:off x="32795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71" name="Line 22">
            <a:extLst>
              <a:ext uri="{FF2B5EF4-FFF2-40B4-BE49-F238E27FC236}">
                <a16:creationId xmlns:a16="http://schemas.microsoft.com/office/drawing/2014/main" id="{00000000-0008-0000-0200-000047000000}"/>
              </a:ext>
            </a:extLst>
          </xdr:cNvPr>
          <xdr:cNvSpPr>
            <a:spLocks noChangeShapeType="1"/>
          </xdr:cNvSpPr>
        </xdr:nvSpPr>
        <xdr:spPr bwMode="auto">
          <a:xfrm>
            <a:off x="42034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72" name="Line 22">
            <a:extLst>
              <a:ext uri="{FF2B5EF4-FFF2-40B4-BE49-F238E27FC236}">
                <a16:creationId xmlns:a16="http://schemas.microsoft.com/office/drawing/2014/main" id="{00000000-0008-0000-0200-000048000000}"/>
              </a:ext>
            </a:extLst>
          </xdr:cNvPr>
          <xdr:cNvSpPr>
            <a:spLocks noChangeShapeType="1"/>
          </xdr:cNvSpPr>
        </xdr:nvSpPr>
        <xdr:spPr bwMode="auto">
          <a:xfrm>
            <a:off x="52035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73" name="Line 22">
            <a:extLst>
              <a:ext uri="{FF2B5EF4-FFF2-40B4-BE49-F238E27FC236}">
                <a16:creationId xmlns:a16="http://schemas.microsoft.com/office/drawing/2014/main" id="{00000000-0008-0000-0200-000049000000}"/>
              </a:ext>
            </a:extLst>
          </xdr:cNvPr>
          <xdr:cNvSpPr>
            <a:spLocks noChangeShapeType="1"/>
          </xdr:cNvSpPr>
        </xdr:nvSpPr>
        <xdr:spPr bwMode="auto">
          <a:xfrm>
            <a:off x="61560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74" name="Line 22">
            <a:extLst>
              <a:ext uri="{FF2B5EF4-FFF2-40B4-BE49-F238E27FC236}">
                <a16:creationId xmlns:a16="http://schemas.microsoft.com/office/drawing/2014/main" id="{00000000-0008-0000-0200-00004A000000}"/>
              </a:ext>
            </a:extLst>
          </xdr:cNvPr>
          <xdr:cNvSpPr>
            <a:spLocks noChangeShapeType="1"/>
          </xdr:cNvSpPr>
        </xdr:nvSpPr>
        <xdr:spPr bwMode="auto">
          <a:xfrm>
            <a:off x="71180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75" name="Line 22">
            <a:extLst>
              <a:ext uri="{FF2B5EF4-FFF2-40B4-BE49-F238E27FC236}">
                <a16:creationId xmlns:a16="http://schemas.microsoft.com/office/drawing/2014/main" id="{00000000-0008-0000-0200-00004B000000}"/>
              </a:ext>
            </a:extLst>
          </xdr:cNvPr>
          <xdr:cNvSpPr>
            <a:spLocks noChangeShapeType="1"/>
          </xdr:cNvSpPr>
        </xdr:nvSpPr>
        <xdr:spPr bwMode="auto">
          <a:xfrm>
            <a:off x="80801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76" name="Line 22">
            <a:extLst>
              <a:ext uri="{FF2B5EF4-FFF2-40B4-BE49-F238E27FC236}">
                <a16:creationId xmlns:a16="http://schemas.microsoft.com/office/drawing/2014/main" id="{00000000-0008-0000-0200-00004C000000}"/>
              </a:ext>
            </a:extLst>
          </xdr:cNvPr>
          <xdr:cNvSpPr>
            <a:spLocks noChangeShapeType="1"/>
          </xdr:cNvSpPr>
        </xdr:nvSpPr>
        <xdr:spPr bwMode="auto">
          <a:xfrm>
            <a:off x="9042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77" name="Line 22">
            <a:extLst>
              <a:ext uri="{FF2B5EF4-FFF2-40B4-BE49-F238E27FC236}">
                <a16:creationId xmlns:a16="http://schemas.microsoft.com/office/drawing/2014/main" id="{00000000-0008-0000-0200-00004D000000}"/>
              </a:ext>
            </a:extLst>
          </xdr:cNvPr>
          <xdr:cNvSpPr>
            <a:spLocks noChangeShapeType="1"/>
          </xdr:cNvSpPr>
        </xdr:nvSpPr>
        <xdr:spPr bwMode="auto">
          <a:xfrm>
            <a:off x="997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78" name="Line 22">
            <a:extLst>
              <a:ext uri="{FF2B5EF4-FFF2-40B4-BE49-F238E27FC236}">
                <a16:creationId xmlns:a16="http://schemas.microsoft.com/office/drawing/2014/main" id="{00000000-0008-0000-0200-00004E000000}"/>
              </a:ext>
            </a:extLst>
          </xdr:cNvPr>
          <xdr:cNvSpPr>
            <a:spLocks noChangeShapeType="1"/>
          </xdr:cNvSpPr>
        </xdr:nvSpPr>
        <xdr:spPr bwMode="auto">
          <a:xfrm>
            <a:off x="108804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79" name="Line 22">
            <a:extLst>
              <a:ext uri="{FF2B5EF4-FFF2-40B4-BE49-F238E27FC236}">
                <a16:creationId xmlns:a16="http://schemas.microsoft.com/office/drawing/2014/main" id="{00000000-0008-0000-0200-00004F000000}"/>
              </a:ext>
            </a:extLst>
          </xdr:cNvPr>
          <xdr:cNvSpPr>
            <a:spLocks noChangeShapeType="1"/>
          </xdr:cNvSpPr>
        </xdr:nvSpPr>
        <xdr:spPr bwMode="auto">
          <a:xfrm>
            <a:off x="119472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80" name="Line 22">
            <a:extLst>
              <a:ext uri="{FF2B5EF4-FFF2-40B4-BE49-F238E27FC236}">
                <a16:creationId xmlns:a16="http://schemas.microsoft.com/office/drawing/2014/main" id="{00000000-0008-0000-0200-000050000000}"/>
              </a:ext>
            </a:extLst>
          </xdr:cNvPr>
          <xdr:cNvSpPr>
            <a:spLocks noChangeShapeType="1"/>
          </xdr:cNvSpPr>
        </xdr:nvSpPr>
        <xdr:spPr bwMode="auto">
          <a:xfrm>
            <a:off x="127378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81" name="Line 22">
            <a:extLst>
              <a:ext uri="{FF2B5EF4-FFF2-40B4-BE49-F238E27FC236}">
                <a16:creationId xmlns:a16="http://schemas.microsoft.com/office/drawing/2014/main" id="{00000000-0008-0000-0200-000051000000}"/>
              </a:ext>
            </a:extLst>
          </xdr:cNvPr>
          <xdr:cNvSpPr>
            <a:spLocks noChangeShapeType="1"/>
          </xdr:cNvSpPr>
        </xdr:nvSpPr>
        <xdr:spPr bwMode="auto">
          <a:xfrm>
            <a:off x="137665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82" name="Line 22">
            <a:extLst>
              <a:ext uri="{FF2B5EF4-FFF2-40B4-BE49-F238E27FC236}">
                <a16:creationId xmlns:a16="http://schemas.microsoft.com/office/drawing/2014/main" id="{00000000-0008-0000-0200-000052000000}"/>
              </a:ext>
            </a:extLst>
          </xdr:cNvPr>
          <xdr:cNvSpPr>
            <a:spLocks noChangeShapeType="1"/>
          </xdr:cNvSpPr>
        </xdr:nvSpPr>
        <xdr:spPr bwMode="auto">
          <a:xfrm>
            <a:off x="14757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83" name="Line 22">
            <a:extLst>
              <a:ext uri="{FF2B5EF4-FFF2-40B4-BE49-F238E27FC236}">
                <a16:creationId xmlns:a16="http://schemas.microsoft.com/office/drawing/2014/main" id="{00000000-0008-0000-0200-000053000000}"/>
              </a:ext>
            </a:extLst>
          </xdr:cNvPr>
          <xdr:cNvSpPr>
            <a:spLocks noChangeShapeType="1"/>
          </xdr:cNvSpPr>
        </xdr:nvSpPr>
        <xdr:spPr bwMode="auto">
          <a:xfrm>
            <a:off x="15690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19050</xdr:colOff>
          <xdr:row>4</xdr:row>
          <xdr:rowOff>428625</xdr:rowOff>
        </xdr:from>
        <xdr:to>
          <xdr:col>9</xdr:col>
          <xdr:colOff>28575</xdr:colOff>
          <xdr:row>5</xdr:row>
          <xdr:rowOff>152400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228600</xdr:colOff>
      <xdr:row>4</xdr:row>
      <xdr:rowOff>400050</xdr:rowOff>
    </xdr:from>
    <xdr:to>
      <xdr:col>5</xdr:col>
      <xdr:colOff>66675</xdr:colOff>
      <xdr:row>5</xdr:row>
      <xdr:rowOff>161925</xdr:rowOff>
    </xdr:to>
    <xdr:pic>
      <xdr:nvPicPr>
        <xdr:cNvPr id="39" name="Picture 340" descr="정렬하기 긴거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171950" y="1390650"/>
          <a:ext cx="20288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5</xdr:col>
      <xdr:colOff>114300</xdr:colOff>
      <xdr:row>4</xdr:row>
      <xdr:rowOff>409575</xdr:rowOff>
    </xdr:from>
    <xdr:to>
      <xdr:col>6</xdr:col>
      <xdr:colOff>0</xdr:colOff>
      <xdr:row>5</xdr:row>
      <xdr:rowOff>171450</xdr:rowOff>
    </xdr:to>
    <xdr:pic macro="[0]!품목정렬">
      <xdr:nvPicPr>
        <xdr:cNvPr id="40" name="Picture 325" descr="새로고침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248400" y="14001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14</xdr:col>
      <xdr:colOff>66675</xdr:colOff>
      <xdr:row>3</xdr:row>
      <xdr:rowOff>217293</xdr:rowOff>
    </xdr:to>
    <xdr:grpSp>
      <xdr:nvGrpSpPr>
        <xdr:cNvPr id="45" name="그룹 4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GrpSpPr/>
      </xdr:nvGrpSpPr>
      <xdr:grpSpPr>
        <a:xfrm>
          <a:off x="0" y="0"/>
          <a:ext cx="16659225" cy="960243"/>
          <a:chOff x="0" y="1"/>
          <a:chExt cx="16659225" cy="960243"/>
        </a:xfrm>
      </xdr:grpSpPr>
      <xdr:pic>
        <xdr:nvPicPr>
          <xdr:cNvPr id="46" name="그림 45">
            <a:extLst>
              <a:ext uri="{FF2B5EF4-FFF2-40B4-BE49-F238E27FC236}">
                <a16:creationId xmlns:a16="http://schemas.microsoft.com/office/drawing/2014/main" id="{00000000-0008-0000-0300-00002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"/>
            <a:ext cx="16659225" cy="960243"/>
          </a:xfrm>
          <a:prstGeom prst="rect">
            <a:avLst/>
          </a:prstGeom>
        </xdr:spPr>
      </xdr:pic>
      <xdr:pic>
        <xdr:nvPicPr>
          <xdr:cNvPr id="47" name="Picture 63" descr="엑셀지식in">
            <a:hlinkClick xmlns:r="http://schemas.openxmlformats.org/officeDocument/2006/relationships" r:id="rId4" tooltip="비즈폼 엑셀상담 서비스"/>
            <a:extLst>
              <a:ext uri="{FF2B5EF4-FFF2-40B4-BE49-F238E27FC236}">
                <a16:creationId xmlns:a16="http://schemas.microsoft.com/office/drawing/2014/main" id="{00000000-0008-0000-0300-00002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3665656" y="76916"/>
            <a:ext cx="1622953" cy="35447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8" name="Picture 64" descr="엑셀상담서비스">
            <a:hlinkClick xmlns:r="http://schemas.openxmlformats.org/officeDocument/2006/relationships" r:id="rId6" tooltip="비즈폼 엑셀지식인(Tip)"/>
            <a:extLst>
              <a:ext uri="{FF2B5EF4-FFF2-40B4-BE49-F238E27FC236}">
                <a16:creationId xmlns:a16="http://schemas.microsoft.com/office/drawing/2014/main" id="{00000000-0008-0000-0300-000030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15278971" y="76916"/>
            <a:ext cx="1371719" cy="35359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 macro="[0]!이동_사용방법">
        <xdr:nvPicPr>
          <xdr:cNvPr id="49" name="Picture 68" descr="서식사용설명">
            <a:extLst>
              <a:ext uri="{FF2B5EF4-FFF2-40B4-BE49-F238E27FC236}">
                <a16:creationId xmlns:a16="http://schemas.microsoft.com/office/drawing/2014/main" id="{00000000-0008-0000-0300-00003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565094"/>
            <a:ext cx="1139090" cy="29679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50" name="Text Box 71">
            <a:extLst>
              <a:ext uri="{FF2B5EF4-FFF2-40B4-BE49-F238E27FC236}">
                <a16:creationId xmlns:a16="http://schemas.microsoft.com/office/drawing/2014/main" id="{00000000-0008-0000-0300-00003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86697" y="86710"/>
            <a:ext cx="11581677" cy="3713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300" b="1" i="0" u="none" strike="noStrike" baseline="0">
                <a:solidFill>
                  <a:srgbClr val="FFFF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 매입매출 통합관리 프로그램</a:t>
            </a:r>
            <a:endParaRPr lang="en-US" altLang="ko-KR" sz="1050" b="1" i="0" u="none" strike="noStrike" baseline="0">
              <a:solidFill>
                <a:srgbClr val="FFFFFF"/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" textlink="">
        <xdr:nvSpPr>
          <xdr:cNvPr id="51" name="Line 22">
            <a:extLst>
              <a:ext uri="{FF2B5EF4-FFF2-40B4-BE49-F238E27FC236}">
                <a16:creationId xmlns:a16="http://schemas.microsoft.com/office/drawing/2014/main" id="{00000000-0008-0000-0300-000033000000}"/>
              </a:ext>
            </a:extLst>
          </xdr:cNvPr>
          <xdr:cNvSpPr>
            <a:spLocks noChangeShapeType="1"/>
          </xdr:cNvSpPr>
        </xdr:nvSpPr>
        <xdr:spPr bwMode="auto">
          <a:xfrm>
            <a:off x="15252436" y="134604"/>
            <a:ext cx="0" cy="258333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>
        <xdr:nvPicPr>
          <xdr:cNvPr id="52" name="그림 51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00000000-0008-0000-0300-00003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28774" cy="269486"/>
          </a:xfrm>
          <a:prstGeom prst="rect">
            <a:avLst/>
          </a:prstGeom>
        </xdr:spPr>
      </xdr:pic>
      <xdr:sp macro="[0]!이동_거래처관리" textlink="">
        <xdr:nvSpPr>
          <xdr:cNvPr id="53" name="Text Box 76">
            <a:extLst>
              <a:ext uri="{FF2B5EF4-FFF2-40B4-BE49-F238E27FC236}">
                <a16:creationId xmlns:a16="http://schemas.microsoft.com/office/drawing/2014/main" id="{00000000-0008-0000-0300-00003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00131" y="578815"/>
            <a:ext cx="896473" cy="26891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거래처관리</a:t>
            </a:r>
          </a:p>
        </xdr:txBody>
      </xdr:sp>
      <xdr:sp macro="[0]!이동_견적서" textlink="">
        <xdr:nvSpPr>
          <xdr:cNvPr id="54" name="Text Box 77">
            <a:extLst>
              <a:ext uri="{FF2B5EF4-FFF2-40B4-BE49-F238E27FC236}">
                <a16:creationId xmlns:a16="http://schemas.microsoft.com/office/drawing/2014/main" id="{00000000-0008-0000-0300-00003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881515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견적서</a:t>
            </a:r>
          </a:p>
        </xdr:txBody>
      </xdr:sp>
      <xdr:sp macro="[0]!이동_계산서" textlink="">
        <xdr:nvSpPr>
          <xdr:cNvPr id="55" name="Text Box 77">
            <a:extLst>
              <a:ext uri="{FF2B5EF4-FFF2-40B4-BE49-F238E27FC236}">
                <a16:creationId xmlns:a16="http://schemas.microsoft.com/office/drawing/2014/main" id="{00000000-0008-0000-0300-00003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683075" y="578815"/>
            <a:ext cx="896231" cy="26940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계산서</a:t>
            </a:r>
          </a:p>
        </xdr:txBody>
      </xdr:sp>
      <xdr:sp macro="[0]!이동_품목관리" textlink="">
        <xdr:nvSpPr>
          <xdr:cNvPr id="56" name="Text Box 77">
            <a:extLst>
              <a:ext uri="{FF2B5EF4-FFF2-40B4-BE49-F238E27FC236}">
                <a16:creationId xmlns:a16="http://schemas.microsoft.com/office/drawing/2014/main" id="{00000000-0008-0000-0300-00003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318725" y="578815"/>
            <a:ext cx="9514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품목관리</a:t>
            </a:r>
          </a:p>
        </xdr:txBody>
      </xdr:sp>
      <xdr:sp macro="[0]!이동_거래명세서" textlink="">
        <xdr:nvSpPr>
          <xdr:cNvPr id="57" name="Text Box 77">
            <a:extLst>
              <a:ext uri="{FF2B5EF4-FFF2-40B4-BE49-F238E27FC236}">
                <a16:creationId xmlns:a16="http://schemas.microsoft.com/office/drawing/2014/main" id="{00000000-0008-0000-0300-00003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833991" y="578815"/>
            <a:ext cx="89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</a:p>
        </xdr:txBody>
      </xdr:sp>
      <xdr:sp macro="[0]!이동_거래명세서2" textlink="">
        <xdr:nvSpPr>
          <xdr:cNvPr id="58" name="Text Box 77">
            <a:extLst>
              <a:ext uri="{FF2B5EF4-FFF2-40B4-BE49-F238E27FC236}">
                <a16:creationId xmlns:a16="http://schemas.microsoft.com/office/drawing/2014/main" id="{00000000-0008-0000-0300-00003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788011" y="578815"/>
            <a:ext cx="89803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  <a:r>
              <a:rPr lang="en-US" altLang="ko-KR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2</a:t>
            </a:r>
            <a:endParaRPr lang="ko-KR" altLang="en-US" sz="1050" b="1" i="0" u="none" strike="noStrike" baseline="0">
              <a:solidFill>
                <a:schemeClr val="tx1">
                  <a:lumMod val="50000"/>
                  <a:lumOff val="50000"/>
                </a:schemeClr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[0]!이동_세금계산서" textlink="">
        <xdr:nvSpPr>
          <xdr:cNvPr id="59" name="Text Box 77">
            <a:extLst>
              <a:ext uri="{FF2B5EF4-FFF2-40B4-BE49-F238E27FC236}">
                <a16:creationId xmlns:a16="http://schemas.microsoft.com/office/drawing/2014/main" id="{00000000-0008-0000-0300-00003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46309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세금계산서</a:t>
            </a:r>
          </a:p>
        </xdr:txBody>
      </xdr:sp>
      <xdr:sp macro="[0]!이동_증빙서류작성" textlink="">
        <xdr:nvSpPr>
          <xdr:cNvPr id="60" name="Text Box 77">
            <a:extLst>
              <a:ext uri="{FF2B5EF4-FFF2-40B4-BE49-F238E27FC236}">
                <a16:creationId xmlns:a16="http://schemas.microsoft.com/office/drawing/2014/main" id="{00000000-0008-0000-0300-00003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31328" y="578815"/>
            <a:ext cx="89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증빙서류작성</a:t>
            </a:r>
          </a:p>
        </xdr:txBody>
      </xdr:sp>
      <xdr:sp macro="[0]!이동_거래내역" textlink="">
        <xdr:nvSpPr>
          <xdr:cNvPr id="61" name="Text Box 77">
            <a:extLst>
              <a:ext uri="{FF2B5EF4-FFF2-40B4-BE49-F238E27FC236}">
                <a16:creationId xmlns:a16="http://schemas.microsoft.com/office/drawing/2014/main" id="{00000000-0008-0000-0300-00003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637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거래내역</a:t>
            </a:r>
          </a:p>
        </xdr:txBody>
      </xdr:sp>
      <xdr:sp macro="[0]!이동_거래처원장" textlink="">
        <xdr:nvSpPr>
          <xdr:cNvPr id="62" name="Text Box 77">
            <a:extLst>
              <a:ext uri="{FF2B5EF4-FFF2-40B4-BE49-F238E27FC236}">
                <a16:creationId xmlns:a16="http://schemas.microsoft.com/office/drawing/2014/main" id="{00000000-0008-0000-0300-00003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216091" y="578815"/>
            <a:ext cx="955708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거래처원장</a:t>
            </a:r>
          </a:p>
        </xdr:txBody>
      </xdr:sp>
      <xdr:sp macro="[0]!이동_일일매출" textlink="">
        <xdr:nvSpPr>
          <xdr:cNvPr id="63" name="Text Box 77">
            <a:extLst>
              <a:ext uri="{FF2B5EF4-FFF2-40B4-BE49-F238E27FC236}">
                <a16:creationId xmlns:a16="http://schemas.microsoft.com/office/drawing/2014/main" id="{00000000-0008-0000-0300-00003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82135" y="578815"/>
            <a:ext cx="958032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일일매출</a:t>
            </a:r>
          </a:p>
        </xdr:txBody>
      </xdr:sp>
      <xdr:sp macro="[0]!이동_일일매입" textlink="">
        <xdr:nvSpPr>
          <xdr:cNvPr id="64" name="Text Box 77">
            <a:extLst>
              <a:ext uri="{FF2B5EF4-FFF2-40B4-BE49-F238E27FC236}">
                <a16:creationId xmlns:a16="http://schemas.microsoft.com/office/drawing/2014/main" id="{00000000-0008-0000-0300-00004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141757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일일매입</a:t>
            </a:r>
          </a:p>
        </xdr:txBody>
      </xdr:sp>
      <xdr:sp macro="[0]!이동_일일손익" textlink="">
        <xdr:nvSpPr>
          <xdr:cNvPr id="65" name="Text Box 77">
            <a:extLst>
              <a:ext uri="{FF2B5EF4-FFF2-40B4-BE49-F238E27FC236}">
                <a16:creationId xmlns:a16="http://schemas.microsoft.com/office/drawing/2014/main" id="{00000000-0008-0000-0300-00004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102976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일일손익</a:t>
            </a:r>
          </a:p>
        </xdr:txBody>
      </xdr:sp>
      <xdr:sp macro="[0]!이동_월별매출" textlink="">
        <xdr:nvSpPr>
          <xdr:cNvPr id="66" name="Text Box 77">
            <a:extLst>
              <a:ext uri="{FF2B5EF4-FFF2-40B4-BE49-F238E27FC236}">
                <a16:creationId xmlns:a16="http://schemas.microsoft.com/office/drawing/2014/main" id="{00000000-0008-0000-0300-00004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06419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월별매출</a:t>
            </a:r>
          </a:p>
        </xdr:txBody>
      </xdr:sp>
      <xdr:sp macro="[0]!이동_월별매입" textlink="">
        <xdr:nvSpPr>
          <xdr:cNvPr id="67" name="Text Box 77">
            <a:extLst>
              <a:ext uri="{FF2B5EF4-FFF2-40B4-BE49-F238E27FC236}">
                <a16:creationId xmlns:a16="http://schemas.microsoft.com/office/drawing/2014/main" id="{00000000-0008-0000-0300-00004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019310" y="578815"/>
            <a:ext cx="9563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월별매입</a:t>
            </a:r>
          </a:p>
        </xdr:txBody>
      </xdr:sp>
      <xdr:sp macro="[0]!이동_월별손익" textlink="">
        <xdr:nvSpPr>
          <xdr:cNvPr id="68" name="Text Box 77">
            <a:extLst>
              <a:ext uri="{FF2B5EF4-FFF2-40B4-BE49-F238E27FC236}">
                <a16:creationId xmlns:a16="http://schemas.microsoft.com/office/drawing/2014/main" id="{00000000-0008-0000-0300-00004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980529" y="578815"/>
            <a:ext cx="95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월별손익</a:t>
            </a:r>
          </a:p>
        </xdr:txBody>
      </xdr:sp>
      <xdr:sp macro="" textlink="">
        <xdr:nvSpPr>
          <xdr:cNvPr id="69" name="Line 22">
            <a:extLst>
              <a:ext uri="{FF2B5EF4-FFF2-40B4-BE49-F238E27FC236}">
                <a16:creationId xmlns:a16="http://schemas.microsoft.com/office/drawing/2014/main" id="{00000000-0008-0000-0300-000045000000}"/>
              </a:ext>
            </a:extLst>
          </xdr:cNvPr>
          <xdr:cNvSpPr>
            <a:spLocks noChangeShapeType="1"/>
          </xdr:cNvSpPr>
        </xdr:nvSpPr>
        <xdr:spPr bwMode="auto">
          <a:xfrm>
            <a:off x="235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70" name="Line 22">
            <a:extLst>
              <a:ext uri="{FF2B5EF4-FFF2-40B4-BE49-F238E27FC236}">
                <a16:creationId xmlns:a16="http://schemas.microsoft.com/office/drawing/2014/main" id="{00000000-0008-0000-0300-000046000000}"/>
              </a:ext>
            </a:extLst>
          </xdr:cNvPr>
          <xdr:cNvSpPr>
            <a:spLocks noChangeShapeType="1"/>
          </xdr:cNvSpPr>
        </xdr:nvSpPr>
        <xdr:spPr bwMode="auto">
          <a:xfrm>
            <a:off x="32795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71" name="Line 22">
            <a:extLst>
              <a:ext uri="{FF2B5EF4-FFF2-40B4-BE49-F238E27FC236}">
                <a16:creationId xmlns:a16="http://schemas.microsoft.com/office/drawing/2014/main" id="{00000000-0008-0000-0300-000047000000}"/>
              </a:ext>
            </a:extLst>
          </xdr:cNvPr>
          <xdr:cNvSpPr>
            <a:spLocks noChangeShapeType="1"/>
          </xdr:cNvSpPr>
        </xdr:nvSpPr>
        <xdr:spPr bwMode="auto">
          <a:xfrm>
            <a:off x="42034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72" name="Line 22">
            <a:extLst>
              <a:ext uri="{FF2B5EF4-FFF2-40B4-BE49-F238E27FC236}">
                <a16:creationId xmlns:a16="http://schemas.microsoft.com/office/drawing/2014/main" id="{00000000-0008-0000-0300-000048000000}"/>
              </a:ext>
            </a:extLst>
          </xdr:cNvPr>
          <xdr:cNvSpPr>
            <a:spLocks noChangeShapeType="1"/>
          </xdr:cNvSpPr>
        </xdr:nvSpPr>
        <xdr:spPr bwMode="auto">
          <a:xfrm>
            <a:off x="52035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73" name="Line 22">
            <a:extLst>
              <a:ext uri="{FF2B5EF4-FFF2-40B4-BE49-F238E27FC236}">
                <a16:creationId xmlns:a16="http://schemas.microsoft.com/office/drawing/2014/main" id="{00000000-0008-0000-0300-000049000000}"/>
              </a:ext>
            </a:extLst>
          </xdr:cNvPr>
          <xdr:cNvSpPr>
            <a:spLocks noChangeShapeType="1"/>
          </xdr:cNvSpPr>
        </xdr:nvSpPr>
        <xdr:spPr bwMode="auto">
          <a:xfrm>
            <a:off x="61560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74" name="Line 22">
            <a:extLst>
              <a:ext uri="{FF2B5EF4-FFF2-40B4-BE49-F238E27FC236}">
                <a16:creationId xmlns:a16="http://schemas.microsoft.com/office/drawing/2014/main" id="{00000000-0008-0000-0300-00004A000000}"/>
              </a:ext>
            </a:extLst>
          </xdr:cNvPr>
          <xdr:cNvSpPr>
            <a:spLocks noChangeShapeType="1"/>
          </xdr:cNvSpPr>
        </xdr:nvSpPr>
        <xdr:spPr bwMode="auto">
          <a:xfrm>
            <a:off x="71180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75" name="Line 22">
            <a:extLst>
              <a:ext uri="{FF2B5EF4-FFF2-40B4-BE49-F238E27FC236}">
                <a16:creationId xmlns:a16="http://schemas.microsoft.com/office/drawing/2014/main" id="{00000000-0008-0000-0300-00004B000000}"/>
              </a:ext>
            </a:extLst>
          </xdr:cNvPr>
          <xdr:cNvSpPr>
            <a:spLocks noChangeShapeType="1"/>
          </xdr:cNvSpPr>
        </xdr:nvSpPr>
        <xdr:spPr bwMode="auto">
          <a:xfrm>
            <a:off x="80801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76" name="Line 22">
            <a:extLst>
              <a:ext uri="{FF2B5EF4-FFF2-40B4-BE49-F238E27FC236}">
                <a16:creationId xmlns:a16="http://schemas.microsoft.com/office/drawing/2014/main" id="{00000000-0008-0000-0300-00004C000000}"/>
              </a:ext>
            </a:extLst>
          </xdr:cNvPr>
          <xdr:cNvSpPr>
            <a:spLocks noChangeShapeType="1"/>
          </xdr:cNvSpPr>
        </xdr:nvSpPr>
        <xdr:spPr bwMode="auto">
          <a:xfrm>
            <a:off x="9042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77" name="Line 22">
            <a:extLst>
              <a:ext uri="{FF2B5EF4-FFF2-40B4-BE49-F238E27FC236}">
                <a16:creationId xmlns:a16="http://schemas.microsoft.com/office/drawing/2014/main" id="{00000000-0008-0000-0300-00004D000000}"/>
              </a:ext>
            </a:extLst>
          </xdr:cNvPr>
          <xdr:cNvSpPr>
            <a:spLocks noChangeShapeType="1"/>
          </xdr:cNvSpPr>
        </xdr:nvSpPr>
        <xdr:spPr bwMode="auto">
          <a:xfrm>
            <a:off x="997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78" name="Line 22">
            <a:extLst>
              <a:ext uri="{FF2B5EF4-FFF2-40B4-BE49-F238E27FC236}">
                <a16:creationId xmlns:a16="http://schemas.microsoft.com/office/drawing/2014/main" id="{00000000-0008-0000-0300-00004E000000}"/>
              </a:ext>
            </a:extLst>
          </xdr:cNvPr>
          <xdr:cNvSpPr>
            <a:spLocks noChangeShapeType="1"/>
          </xdr:cNvSpPr>
        </xdr:nvSpPr>
        <xdr:spPr bwMode="auto">
          <a:xfrm>
            <a:off x="108804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79" name="Line 22">
            <a:extLst>
              <a:ext uri="{FF2B5EF4-FFF2-40B4-BE49-F238E27FC236}">
                <a16:creationId xmlns:a16="http://schemas.microsoft.com/office/drawing/2014/main" id="{00000000-0008-0000-0300-00004F000000}"/>
              </a:ext>
            </a:extLst>
          </xdr:cNvPr>
          <xdr:cNvSpPr>
            <a:spLocks noChangeShapeType="1"/>
          </xdr:cNvSpPr>
        </xdr:nvSpPr>
        <xdr:spPr bwMode="auto">
          <a:xfrm>
            <a:off x="119472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80" name="Line 22">
            <a:extLst>
              <a:ext uri="{FF2B5EF4-FFF2-40B4-BE49-F238E27FC236}">
                <a16:creationId xmlns:a16="http://schemas.microsoft.com/office/drawing/2014/main" id="{00000000-0008-0000-0300-000050000000}"/>
              </a:ext>
            </a:extLst>
          </xdr:cNvPr>
          <xdr:cNvSpPr>
            <a:spLocks noChangeShapeType="1"/>
          </xdr:cNvSpPr>
        </xdr:nvSpPr>
        <xdr:spPr bwMode="auto">
          <a:xfrm>
            <a:off x="127378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81" name="Line 22">
            <a:extLst>
              <a:ext uri="{FF2B5EF4-FFF2-40B4-BE49-F238E27FC236}">
                <a16:creationId xmlns:a16="http://schemas.microsoft.com/office/drawing/2014/main" id="{00000000-0008-0000-0300-000051000000}"/>
              </a:ext>
            </a:extLst>
          </xdr:cNvPr>
          <xdr:cNvSpPr>
            <a:spLocks noChangeShapeType="1"/>
          </xdr:cNvSpPr>
        </xdr:nvSpPr>
        <xdr:spPr bwMode="auto">
          <a:xfrm>
            <a:off x="137665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82" name="Line 22">
            <a:extLst>
              <a:ext uri="{FF2B5EF4-FFF2-40B4-BE49-F238E27FC236}">
                <a16:creationId xmlns:a16="http://schemas.microsoft.com/office/drawing/2014/main" id="{00000000-0008-0000-0300-000052000000}"/>
              </a:ext>
            </a:extLst>
          </xdr:cNvPr>
          <xdr:cNvSpPr>
            <a:spLocks noChangeShapeType="1"/>
          </xdr:cNvSpPr>
        </xdr:nvSpPr>
        <xdr:spPr bwMode="auto">
          <a:xfrm>
            <a:off x="14757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83" name="Line 22">
            <a:extLst>
              <a:ext uri="{FF2B5EF4-FFF2-40B4-BE49-F238E27FC236}">
                <a16:creationId xmlns:a16="http://schemas.microsoft.com/office/drawing/2014/main" id="{00000000-0008-0000-0300-000053000000}"/>
              </a:ext>
            </a:extLst>
          </xdr:cNvPr>
          <xdr:cNvSpPr>
            <a:spLocks noChangeShapeType="1"/>
          </xdr:cNvSpPr>
        </xdr:nvSpPr>
        <xdr:spPr bwMode="auto">
          <a:xfrm>
            <a:off x="15690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</xdr:grpSp>
    <xdr:clientData/>
  </xdr:twoCellAnchor>
  <xdr:twoCellAnchor editAs="absolute">
    <xdr:from>
      <xdr:col>9</xdr:col>
      <xdr:colOff>228600</xdr:colOff>
      <xdr:row>4</xdr:row>
      <xdr:rowOff>400050</xdr:rowOff>
    </xdr:from>
    <xdr:to>
      <xdr:col>11</xdr:col>
      <xdr:colOff>66675</xdr:colOff>
      <xdr:row>5</xdr:row>
      <xdr:rowOff>161925</xdr:rowOff>
    </xdr:to>
    <xdr:pic>
      <xdr:nvPicPr>
        <xdr:cNvPr id="43" name="Picture 340" descr="정렬하기 긴거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2011025" y="1390650"/>
          <a:ext cx="20288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11</xdr:col>
      <xdr:colOff>114300</xdr:colOff>
      <xdr:row>4</xdr:row>
      <xdr:rowOff>409575</xdr:rowOff>
    </xdr:from>
    <xdr:to>
      <xdr:col>12</xdr:col>
      <xdr:colOff>0</xdr:colOff>
      <xdr:row>5</xdr:row>
      <xdr:rowOff>171450</xdr:rowOff>
    </xdr:to>
    <xdr:pic macro="[0]!품목정렬_매출">
      <xdr:nvPicPr>
        <xdr:cNvPr id="44" name="Picture 325" descr="새로고침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087475" y="14001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19050</xdr:colOff>
          <xdr:row>4</xdr:row>
          <xdr:rowOff>419100</xdr:rowOff>
        </xdr:from>
        <xdr:to>
          <xdr:col>5</xdr:col>
          <xdr:colOff>28575</xdr:colOff>
          <xdr:row>5</xdr:row>
          <xdr:rowOff>142875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28575</xdr:colOff>
          <xdr:row>4</xdr:row>
          <xdr:rowOff>419100</xdr:rowOff>
        </xdr:from>
        <xdr:to>
          <xdr:col>11</xdr:col>
          <xdr:colOff>38100</xdr:colOff>
          <xdr:row>5</xdr:row>
          <xdr:rowOff>142875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381000</xdr:colOff>
      <xdr:row>4</xdr:row>
      <xdr:rowOff>228600</xdr:rowOff>
    </xdr:from>
    <xdr:to>
      <xdr:col>10</xdr:col>
      <xdr:colOff>523875</xdr:colOff>
      <xdr:row>6</xdr:row>
      <xdr:rowOff>0</xdr:rowOff>
    </xdr:to>
    <xdr:pic macro="[0]!모두표시">
      <xdr:nvPicPr>
        <xdr:cNvPr id="48" name="Picture 36" descr="모두표시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8325" y="16002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8</xdr:col>
      <xdr:colOff>161925</xdr:colOff>
      <xdr:row>4</xdr:row>
      <xdr:rowOff>228600</xdr:rowOff>
    </xdr:from>
    <xdr:to>
      <xdr:col>9</xdr:col>
      <xdr:colOff>304800</xdr:colOff>
      <xdr:row>6</xdr:row>
      <xdr:rowOff>0</xdr:rowOff>
    </xdr:to>
    <xdr:pic macro="[0]!검색">
      <xdr:nvPicPr>
        <xdr:cNvPr id="49" name="Picture 54" descr="검색하기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0" y="16002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12</xdr:col>
      <xdr:colOff>161925</xdr:colOff>
      <xdr:row>7</xdr:row>
      <xdr:rowOff>228600</xdr:rowOff>
    </xdr:from>
    <xdr:to>
      <xdr:col>13</xdr:col>
      <xdr:colOff>381000</xdr:colOff>
      <xdr:row>9</xdr:row>
      <xdr:rowOff>0</xdr:rowOff>
    </xdr:to>
    <xdr:pic macro="[0]!내역입력">
      <xdr:nvPicPr>
        <xdr:cNvPr id="50" name="Picture 35" descr="등록하기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82550" y="23431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13</xdr:col>
      <xdr:colOff>447675</xdr:colOff>
      <xdr:row>7</xdr:row>
      <xdr:rowOff>228600</xdr:rowOff>
    </xdr:from>
    <xdr:to>
      <xdr:col>14</xdr:col>
      <xdr:colOff>142875</xdr:colOff>
      <xdr:row>9</xdr:row>
      <xdr:rowOff>0</xdr:rowOff>
    </xdr:to>
    <xdr:pic macro="[0]!날짜정렬">
      <xdr:nvPicPr>
        <xdr:cNvPr id="51" name="Picture 56" descr="날짜정렬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30300" y="23431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16</xdr:col>
      <xdr:colOff>466725</xdr:colOff>
      <xdr:row>2</xdr:row>
      <xdr:rowOff>464943</xdr:rowOff>
    </xdr:to>
    <xdr:grpSp>
      <xdr:nvGrpSpPr>
        <xdr:cNvPr id="52" name="그룹 51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GrpSpPr/>
      </xdr:nvGrpSpPr>
      <xdr:grpSpPr>
        <a:xfrm>
          <a:off x="0" y="0"/>
          <a:ext cx="16659225" cy="960243"/>
          <a:chOff x="0" y="1"/>
          <a:chExt cx="16659225" cy="960243"/>
        </a:xfrm>
      </xdr:grpSpPr>
      <xdr:pic>
        <xdr:nvPicPr>
          <xdr:cNvPr id="53" name="그림 52">
            <a:extLst>
              <a:ext uri="{FF2B5EF4-FFF2-40B4-BE49-F238E27FC236}">
                <a16:creationId xmlns:a16="http://schemas.microsoft.com/office/drawing/2014/main" id="{00000000-0008-0000-0400-00003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"/>
            <a:ext cx="16659225" cy="960243"/>
          </a:xfrm>
          <a:prstGeom prst="rect">
            <a:avLst/>
          </a:prstGeom>
        </xdr:spPr>
      </xdr:pic>
      <xdr:pic>
        <xdr:nvPicPr>
          <xdr:cNvPr id="54" name="Picture 63" descr="엑셀지식in">
            <a:hlinkClick xmlns:r="http://schemas.openxmlformats.org/officeDocument/2006/relationships" r:id="rId6" tooltip="비즈폼 엑셀상담 서비스"/>
            <a:extLst>
              <a:ext uri="{FF2B5EF4-FFF2-40B4-BE49-F238E27FC236}">
                <a16:creationId xmlns:a16="http://schemas.microsoft.com/office/drawing/2014/main" id="{00000000-0008-0000-0400-00003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3665656" y="76916"/>
            <a:ext cx="1622953" cy="35447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55" name="Picture 64" descr="엑셀상담서비스">
            <a:hlinkClick xmlns:r="http://schemas.openxmlformats.org/officeDocument/2006/relationships" r:id="rId8" tooltip="비즈폼 엑셀지식인(Tip)"/>
            <a:extLst>
              <a:ext uri="{FF2B5EF4-FFF2-40B4-BE49-F238E27FC236}">
                <a16:creationId xmlns:a16="http://schemas.microsoft.com/office/drawing/2014/main" id="{00000000-0008-0000-0400-000037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9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15278971" y="76916"/>
            <a:ext cx="1371719" cy="35359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 macro="[0]!이동_사용방법">
        <xdr:nvPicPr>
          <xdr:cNvPr id="56" name="Picture 68" descr="서식사용설명">
            <a:extLst>
              <a:ext uri="{FF2B5EF4-FFF2-40B4-BE49-F238E27FC236}">
                <a16:creationId xmlns:a16="http://schemas.microsoft.com/office/drawing/2014/main" id="{00000000-0008-0000-0400-00003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565094"/>
            <a:ext cx="1139090" cy="29679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57" name="Text Box 71">
            <a:extLst>
              <a:ext uri="{FF2B5EF4-FFF2-40B4-BE49-F238E27FC236}">
                <a16:creationId xmlns:a16="http://schemas.microsoft.com/office/drawing/2014/main" id="{00000000-0008-0000-0400-00003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86697" y="86710"/>
            <a:ext cx="11581677" cy="3713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300" b="1" i="0" u="none" strike="noStrike" baseline="0">
                <a:solidFill>
                  <a:srgbClr val="FFFF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 매입매출 통합관리 프로그램</a:t>
            </a:r>
            <a:endParaRPr lang="en-US" altLang="ko-KR" sz="1050" b="1" i="0" u="none" strike="noStrike" baseline="0">
              <a:solidFill>
                <a:srgbClr val="FFFFFF"/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" textlink="">
        <xdr:nvSpPr>
          <xdr:cNvPr id="58" name="Line 22">
            <a:extLst>
              <a:ext uri="{FF2B5EF4-FFF2-40B4-BE49-F238E27FC236}">
                <a16:creationId xmlns:a16="http://schemas.microsoft.com/office/drawing/2014/main" id="{00000000-0008-0000-0400-00003A000000}"/>
              </a:ext>
            </a:extLst>
          </xdr:cNvPr>
          <xdr:cNvSpPr>
            <a:spLocks noChangeShapeType="1"/>
          </xdr:cNvSpPr>
        </xdr:nvSpPr>
        <xdr:spPr bwMode="auto">
          <a:xfrm>
            <a:off x="15252436" y="134604"/>
            <a:ext cx="0" cy="258333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>
        <xdr:nvPicPr>
          <xdr:cNvPr id="59" name="그림 58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00000000-0008-0000-0400-00003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28774" cy="269486"/>
          </a:xfrm>
          <a:prstGeom prst="rect">
            <a:avLst/>
          </a:prstGeom>
        </xdr:spPr>
      </xdr:pic>
      <xdr:sp macro="[0]!이동_거래처관리" textlink="">
        <xdr:nvSpPr>
          <xdr:cNvPr id="60" name="Text Box 76">
            <a:extLst>
              <a:ext uri="{FF2B5EF4-FFF2-40B4-BE49-F238E27FC236}">
                <a16:creationId xmlns:a16="http://schemas.microsoft.com/office/drawing/2014/main" id="{00000000-0008-0000-0400-00003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00131" y="578815"/>
            <a:ext cx="896473" cy="26891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거래처관리</a:t>
            </a:r>
          </a:p>
        </xdr:txBody>
      </xdr:sp>
      <xdr:sp macro="[0]!이동_견적서" textlink="">
        <xdr:nvSpPr>
          <xdr:cNvPr id="61" name="Text Box 77">
            <a:extLst>
              <a:ext uri="{FF2B5EF4-FFF2-40B4-BE49-F238E27FC236}">
                <a16:creationId xmlns:a16="http://schemas.microsoft.com/office/drawing/2014/main" id="{00000000-0008-0000-0400-00003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881515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견적서</a:t>
            </a:r>
          </a:p>
        </xdr:txBody>
      </xdr:sp>
      <xdr:sp macro="[0]!이동_계산서" textlink="">
        <xdr:nvSpPr>
          <xdr:cNvPr id="62" name="Text Box 77">
            <a:extLst>
              <a:ext uri="{FF2B5EF4-FFF2-40B4-BE49-F238E27FC236}">
                <a16:creationId xmlns:a16="http://schemas.microsoft.com/office/drawing/2014/main" id="{00000000-0008-0000-0400-00003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683075" y="578815"/>
            <a:ext cx="896231" cy="26940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계산서</a:t>
            </a:r>
          </a:p>
        </xdr:txBody>
      </xdr:sp>
      <xdr:sp macro="[0]!이동_품목관리" textlink="">
        <xdr:nvSpPr>
          <xdr:cNvPr id="63" name="Text Box 77">
            <a:extLst>
              <a:ext uri="{FF2B5EF4-FFF2-40B4-BE49-F238E27FC236}">
                <a16:creationId xmlns:a16="http://schemas.microsoft.com/office/drawing/2014/main" id="{00000000-0008-0000-0400-00003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318725" y="578815"/>
            <a:ext cx="9514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품목관리</a:t>
            </a:r>
          </a:p>
        </xdr:txBody>
      </xdr:sp>
      <xdr:sp macro="[0]!이동_거래명세서" textlink="">
        <xdr:nvSpPr>
          <xdr:cNvPr id="64" name="Text Box 77">
            <a:extLst>
              <a:ext uri="{FF2B5EF4-FFF2-40B4-BE49-F238E27FC236}">
                <a16:creationId xmlns:a16="http://schemas.microsoft.com/office/drawing/2014/main" id="{00000000-0008-0000-0400-00004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833991" y="578815"/>
            <a:ext cx="89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</a:p>
        </xdr:txBody>
      </xdr:sp>
      <xdr:sp macro="[0]!이동_거래명세서2" textlink="">
        <xdr:nvSpPr>
          <xdr:cNvPr id="65" name="Text Box 77">
            <a:extLst>
              <a:ext uri="{FF2B5EF4-FFF2-40B4-BE49-F238E27FC236}">
                <a16:creationId xmlns:a16="http://schemas.microsoft.com/office/drawing/2014/main" id="{00000000-0008-0000-0400-00004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788011" y="578815"/>
            <a:ext cx="89803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  <a:r>
              <a:rPr lang="en-US" altLang="ko-KR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2</a:t>
            </a:r>
            <a:endParaRPr lang="ko-KR" altLang="en-US" sz="1050" b="1" i="0" u="none" strike="noStrike" baseline="0">
              <a:solidFill>
                <a:schemeClr val="tx1">
                  <a:lumMod val="50000"/>
                  <a:lumOff val="50000"/>
                </a:schemeClr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[0]!이동_세금계산서" textlink="">
        <xdr:nvSpPr>
          <xdr:cNvPr id="66" name="Text Box 77">
            <a:extLst>
              <a:ext uri="{FF2B5EF4-FFF2-40B4-BE49-F238E27FC236}">
                <a16:creationId xmlns:a16="http://schemas.microsoft.com/office/drawing/2014/main" id="{00000000-0008-0000-0400-00004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46309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세금계산서</a:t>
            </a:r>
          </a:p>
        </xdr:txBody>
      </xdr:sp>
      <xdr:sp macro="[0]!이동_증빙서류작성" textlink="">
        <xdr:nvSpPr>
          <xdr:cNvPr id="67" name="Text Box 77">
            <a:extLst>
              <a:ext uri="{FF2B5EF4-FFF2-40B4-BE49-F238E27FC236}">
                <a16:creationId xmlns:a16="http://schemas.microsoft.com/office/drawing/2014/main" id="{00000000-0008-0000-0400-00004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31328" y="578815"/>
            <a:ext cx="89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증빙서류작성</a:t>
            </a:r>
          </a:p>
        </xdr:txBody>
      </xdr:sp>
      <xdr:sp macro="[0]!이동_거래내역" textlink="">
        <xdr:nvSpPr>
          <xdr:cNvPr id="68" name="Text Box 77">
            <a:extLst>
              <a:ext uri="{FF2B5EF4-FFF2-40B4-BE49-F238E27FC236}">
                <a16:creationId xmlns:a16="http://schemas.microsoft.com/office/drawing/2014/main" id="{00000000-0008-0000-0400-00004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637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거래내역</a:t>
            </a:r>
          </a:p>
        </xdr:txBody>
      </xdr:sp>
      <xdr:sp macro="[0]!이동_거래처원장" textlink="">
        <xdr:nvSpPr>
          <xdr:cNvPr id="69" name="Text Box 77">
            <a:extLst>
              <a:ext uri="{FF2B5EF4-FFF2-40B4-BE49-F238E27FC236}">
                <a16:creationId xmlns:a16="http://schemas.microsoft.com/office/drawing/2014/main" id="{00000000-0008-0000-0400-00004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216091" y="578815"/>
            <a:ext cx="955708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거래처원장</a:t>
            </a:r>
          </a:p>
        </xdr:txBody>
      </xdr:sp>
      <xdr:sp macro="[0]!이동_일일매출" textlink="">
        <xdr:nvSpPr>
          <xdr:cNvPr id="70" name="Text Box 77">
            <a:extLst>
              <a:ext uri="{FF2B5EF4-FFF2-40B4-BE49-F238E27FC236}">
                <a16:creationId xmlns:a16="http://schemas.microsoft.com/office/drawing/2014/main" id="{00000000-0008-0000-0400-00004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82135" y="578815"/>
            <a:ext cx="958032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일일매출</a:t>
            </a:r>
          </a:p>
        </xdr:txBody>
      </xdr:sp>
      <xdr:sp macro="[0]!이동_일일매입" textlink="">
        <xdr:nvSpPr>
          <xdr:cNvPr id="71" name="Text Box 77">
            <a:extLst>
              <a:ext uri="{FF2B5EF4-FFF2-40B4-BE49-F238E27FC236}">
                <a16:creationId xmlns:a16="http://schemas.microsoft.com/office/drawing/2014/main" id="{00000000-0008-0000-0400-00004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141757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일일매입</a:t>
            </a:r>
          </a:p>
        </xdr:txBody>
      </xdr:sp>
      <xdr:sp macro="[0]!이동_일일손익" textlink="">
        <xdr:nvSpPr>
          <xdr:cNvPr id="72" name="Text Box 77">
            <a:extLst>
              <a:ext uri="{FF2B5EF4-FFF2-40B4-BE49-F238E27FC236}">
                <a16:creationId xmlns:a16="http://schemas.microsoft.com/office/drawing/2014/main" id="{00000000-0008-0000-0400-00004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102976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일일손익</a:t>
            </a:r>
          </a:p>
        </xdr:txBody>
      </xdr:sp>
      <xdr:sp macro="[0]!이동_월별매출" textlink="">
        <xdr:nvSpPr>
          <xdr:cNvPr id="73" name="Text Box 77">
            <a:extLst>
              <a:ext uri="{FF2B5EF4-FFF2-40B4-BE49-F238E27FC236}">
                <a16:creationId xmlns:a16="http://schemas.microsoft.com/office/drawing/2014/main" id="{00000000-0008-0000-0400-00004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06419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월별매출</a:t>
            </a:r>
          </a:p>
        </xdr:txBody>
      </xdr:sp>
      <xdr:sp macro="[0]!이동_월별매입" textlink="">
        <xdr:nvSpPr>
          <xdr:cNvPr id="74" name="Text Box 77">
            <a:extLst>
              <a:ext uri="{FF2B5EF4-FFF2-40B4-BE49-F238E27FC236}">
                <a16:creationId xmlns:a16="http://schemas.microsoft.com/office/drawing/2014/main" id="{00000000-0008-0000-0400-00004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019310" y="578815"/>
            <a:ext cx="9563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월별매입</a:t>
            </a:r>
          </a:p>
        </xdr:txBody>
      </xdr:sp>
      <xdr:sp macro="[0]!이동_월별손익" textlink="">
        <xdr:nvSpPr>
          <xdr:cNvPr id="75" name="Text Box 77">
            <a:extLst>
              <a:ext uri="{FF2B5EF4-FFF2-40B4-BE49-F238E27FC236}">
                <a16:creationId xmlns:a16="http://schemas.microsoft.com/office/drawing/2014/main" id="{00000000-0008-0000-0400-00004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980529" y="578815"/>
            <a:ext cx="95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월별손익</a:t>
            </a:r>
          </a:p>
        </xdr:txBody>
      </xdr:sp>
      <xdr:sp macro="" textlink="">
        <xdr:nvSpPr>
          <xdr:cNvPr id="76" name="Line 22">
            <a:extLst>
              <a:ext uri="{FF2B5EF4-FFF2-40B4-BE49-F238E27FC236}">
                <a16:creationId xmlns:a16="http://schemas.microsoft.com/office/drawing/2014/main" id="{00000000-0008-0000-0400-00004C000000}"/>
              </a:ext>
            </a:extLst>
          </xdr:cNvPr>
          <xdr:cNvSpPr>
            <a:spLocks noChangeShapeType="1"/>
          </xdr:cNvSpPr>
        </xdr:nvSpPr>
        <xdr:spPr bwMode="auto">
          <a:xfrm>
            <a:off x="235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77" name="Line 22">
            <a:extLst>
              <a:ext uri="{FF2B5EF4-FFF2-40B4-BE49-F238E27FC236}">
                <a16:creationId xmlns:a16="http://schemas.microsoft.com/office/drawing/2014/main" id="{00000000-0008-0000-0400-00004D000000}"/>
              </a:ext>
            </a:extLst>
          </xdr:cNvPr>
          <xdr:cNvSpPr>
            <a:spLocks noChangeShapeType="1"/>
          </xdr:cNvSpPr>
        </xdr:nvSpPr>
        <xdr:spPr bwMode="auto">
          <a:xfrm>
            <a:off x="32795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78" name="Line 22">
            <a:extLst>
              <a:ext uri="{FF2B5EF4-FFF2-40B4-BE49-F238E27FC236}">
                <a16:creationId xmlns:a16="http://schemas.microsoft.com/office/drawing/2014/main" id="{00000000-0008-0000-0400-00004E000000}"/>
              </a:ext>
            </a:extLst>
          </xdr:cNvPr>
          <xdr:cNvSpPr>
            <a:spLocks noChangeShapeType="1"/>
          </xdr:cNvSpPr>
        </xdr:nvSpPr>
        <xdr:spPr bwMode="auto">
          <a:xfrm>
            <a:off x="42034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79" name="Line 22">
            <a:extLst>
              <a:ext uri="{FF2B5EF4-FFF2-40B4-BE49-F238E27FC236}">
                <a16:creationId xmlns:a16="http://schemas.microsoft.com/office/drawing/2014/main" id="{00000000-0008-0000-0400-00004F000000}"/>
              </a:ext>
            </a:extLst>
          </xdr:cNvPr>
          <xdr:cNvSpPr>
            <a:spLocks noChangeShapeType="1"/>
          </xdr:cNvSpPr>
        </xdr:nvSpPr>
        <xdr:spPr bwMode="auto">
          <a:xfrm>
            <a:off x="52035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80" name="Line 22">
            <a:extLst>
              <a:ext uri="{FF2B5EF4-FFF2-40B4-BE49-F238E27FC236}">
                <a16:creationId xmlns:a16="http://schemas.microsoft.com/office/drawing/2014/main" id="{00000000-0008-0000-0400-000050000000}"/>
              </a:ext>
            </a:extLst>
          </xdr:cNvPr>
          <xdr:cNvSpPr>
            <a:spLocks noChangeShapeType="1"/>
          </xdr:cNvSpPr>
        </xdr:nvSpPr>
        <xdr:spPr bwMode="auto">
          <a:xfrm>
            <a:off x="61560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81" name="Line 22">
            <a:extLst>
              <a:ext uri="{FF2B5EF4-FFF2-40B4-BE49-F238E27FC236}">
                <a16:creationId xmlns:a16="http://schemas.microsoft.com/office/drawing/2014/main" id="{00000000-0008-0000-0400-000051000000}"/>
              </a:ext>
            </a:extLst>
          </xdr:cNvPr>
          <xdr:cNvSpPr>
            <a:spLocks noChangeShapeType="1"/>
          </xdr:cNvSpPr>
        </xdr:nvSpPr>
        <xdr:spPr bwMode="auto">
          <a:xfrm>
            <a:off x="71180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82" name="Line 22">
            <a:extLst>
              <a:ext uri="{FF2B5EF4-FFF2-40B4-BE49-F238E27FC236}">
                <a16:creationId xmlns:a16="http://schemas.microsoft.com/office/drawing/2014/main" id="{00000000-0008-0000-0400-000052000000}"/>
              </a:ext>
            </a:extLst>
          </xdr:cNvPr>
          <xdr:cNvSpPr>
            <a:spLocks noChangeShapeType="1"/>
          </xdr:cNvSpPr>
        </xdr:nvSpPr>
        <xdr:spPr bwMode="auto">
          <a:xfrm>
            <a:off x="80801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83" name="Line 22">
            <a:extLst>
              <a:ext uri="{FF2B5EF4-FFF2-40B4-BE49-F238E27FC236}">
                <a16:creationId xmlns:a16="http://schemas.microsoft.com/office/drawing/2014/main" id="{00000000-0008-0000-0400-000053000000}"/>
              </a:ext>
            </a:extLst>
          </xdr:cNvPr>
          <xdr:cNvSpPr>
            <a:spLocks noChangeShapeType="1"/>
          </xdr:cNvSpPr>
        </xdr:nvSpPr>
        <xdr:spPr bwMode="auto">
          <a:xfrm>
            <a:off x="9042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84" name="Line 22">
            <a:extLst>
              <a:ext uri="{FF2B5EF4-FFF2-40B4-BE49-F238E27FC236}">
                <a16:creationId xmlns:a16="http://schemas.microsoft.com/office/drawing/2014/main" id="{00000000-0008-0000-0400-000054000000}"/>
              </a:ext>
            </a:extLst>
          </xdr:cNvPr>
          <xdr:cNvSpPr>
            <a:spLocks noChangeShapeType="1"/>
          </xdr:cNvSpPr>
        </xdr:nvSpPr>
        <xdr:spPr bwMode="auto">
          <a:xfrm>
            <a:off x="997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85" name="Line 22">
            <a:extLst>
              <a:ext uri="{FF2B5EF4-FFF2-40B4-BE49-F238E27FC236}">
                <a16:creationId xmlns:a16="http://schemas.microsoft.com/office/drawing/2014/main" id="{00000000-0008-0000-0400-000055000000}"/>
              </a:ext>
            </a:extLst>
          </xdr:cNvPr>
          <xdr:cNvSpPr>
            <a:spLocks noChangeShapeType="1"/>
          </xdr:cNvSpPr>
        </xdr:nvSpPr>
        <xdr:spPr bwMode="auto">
          <a:xfrm>
            <a:off x="108804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86" name="Line 22">
            <a:extLst>
              <a:ext uri="{FF2B5EF4-FFF2-40B4-BE49-F238E27FC236}">
                <a16:creationId xmlns:a16="http://schemas.microsoft.com/office/drawing/2014/main" id="{00000000-0008-0000-0400-000056000000}"/>
              </a:ext>
            </a:extLst>
          </xdr:cNvPr>
          <xdr:cNvSpPr>
            <a:spLocks noChangeShapeType="1"/>
          </xdr:cNvSpPr>
        </xdr:nvSpPr>
        <xdr:spPr bwMode="auto">
          <a:xfrm>
            <a:off x="119472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87" name="Line 22">
            <a:extLst>
              <a:ext uri="{FF2B5EF4-FFF2-40B4-BE49-F238E27FC236}">
                <a16:creationId xmlns:a16="http://schemas.microsoft.com/office/drawing/2014/main" id="{00000000-0008-0000-0400-000057000000}"/>
              </a:ext>
            </a:extLst>
          </xdr:cNvPr>
          <xdr:cNvSpPr>
            <a:spLocks noChangeShapeType="1"/>
          </xdr:cNvSpPr>
        </xdr:nvSpPr>
        <xdr:spPr bwMode="auto">
          <a:xfrm>
            <a:off x="127378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88" name="Line 22">
            <a:extLst>
              <a:ext uri="{FF2B5EF4-FFF2-40B4-BE49-F238E27FC236}">
                <a16:creationId xmlns:a16="http://schemas.microsoft.com/office/drawing/2014/main" id="{00000000-0008-0000-0400-000058000000}"/>
              </a:ext>
            </a:extLst>
          </xdr:cNvPr>
          <xdr:cNvSpPr>
            <a:spLocks noChangeShapeType="1"/>
          </xdr:cNvSpPr>
        </xdr:nvSpPr>
        <xdr:spPr bwMode="auto">
          <a:xfrm>
            <a:off x="137665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89" name="Line 22">
            <a:extLst>
              <a:ext uri="{FF2B5EF4-FFF2-40B4-BE49-F238E27FC236}">
                <a16:creationId xmlns:a16="http://schemas.microsoft.com/office/drawing/2014/main" id="{00000000-0008-0000-0400-000059000000}"/>
              </a:ext>
            </a:extLst>
          </xdr:cNvPr>
          <xdr:cNvSpPr>
            <a:spLocks noChangeShapeType="1"/>
          </xdr:cNvSpPr>
        </xdr:nvSpPr>
        <xdr:spPr bwMode="auto">
          <a:xfrm>
            <a:off x="14757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90" name="Line 22">
            <a:extLst>
              <a:ext uri="{FF2B5EF4-FFF2-40B4-BE49-F238E27FC236}">
                <a16:creationId xmlns:a16="http://schemas.microsoft.com/office/drawing/2014/main" id="{00000000-0008-0000-0400-00005A000000}"/>
              </a:ext>
            </a:extLst>
          </xdr:cNvPr>
          <xdr:cNvSpPr>
            <a:spLocks noChangeShapeType="1"/>
          </xdr:cNvSpPr>
        </xdr:nvSpPr>
        <xdr:spPr bwMode="auto">
          <a:xfrm>
            <a:off x="15690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</xdr:grpSp>
    <xdr:clientData/>
  </xdr:twoCellAnchor>
  <xdr:twoCellAnchor editAs="absolute">
    <xdr:from>
      <xdr:col>12</xdr:col>
      <xdr:colOff>38100</xdr:colOff>
      <xdr:row>2</xdr:row>
      <xdr:rowOff>600075</xdr:rowOff>
    </xdr:from>
    <xdr:to>
      <xdr:col>16</xdr:col>
      <xdr:colOff>546878</xdr:colOff>
      <xdr:row>3</xdr:row>
      <xdr:rowOff>238125</xdr:rowOff>
    </xdr:to>
    <xdr:grpSp>
      <xdr:nvGrpSpPr>
        <xdr:cNvPr id="91" name="그룹 90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GrpSpPr/>
      </xdr:nvGrpSpPr>
      <xdr:grpSpPr>
        <a:xfrm>
          <a:off x="12658725" y="1095375"/>
          <a:ext cx="4080653" cy="266700"/>
          <a:chOff x="12039600" y="993449"/>
          <a:chExt cx="4080653" cy="266700"/>
        </a:xfrm>
      </xdr:grpSpPr>
      <xdr:sp macro="" textlink="">
        <xdr:nvSpPr>
          <xdr:cNvPr id="92" name="직사각형 91">
            <a:extLst>
              <a:ext uri="{FF2B5EF4-FFF2-40B4-BE49-F238E27FC236}">
                <a16:creationId xmlns:a16="http://schemas.microsoft.com/office/drawing/2014/main" id="{00000000-0008-0000-0400-00005C000000}"/>
              </a:ext>
            </a:extLst>
          </xdr:cNvPr>
          <xdr:cNvSpPr/>
        </xdr:nvSpPr>
        <xdr:spPr>
          <a:xfrm>
            <a:off x="12039600" y="993449"/>
            <a:ext cx="581025" cy="266700"/>
          </a:xfrm>
          <a:prstGeom prst="rect">
            <a:avLst/>
          </a:prstGeom>
          <a:solidFill>
            <a:schemeClr val="bg1">
              <a:lumMod val="95000"/>
            </a:schemeClr>
          </a:solidFill>
          <a:ln w="3175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0">
                <a:solidFill>
                  <a:schemeClr val="tx1">
                    <a:lumMod val="75000"/>
                    <a:lumOff val="25000"/>
                  </a:schemeClr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회색칸</a:t>
            </a:r>
          </a:p>
        </xdr:txBody>
      </xdr:sp>
      <xdr:sp macro="" textlink="">
        <xdr:nvSpPr>
          <xdr:cNvPr id="93" name="TextBox 92">
            <a:extLst>
              <a:ext uri="{FF2B5EF4-FFF2-40B4-BE49-F238E27FC236}">
                <a16:creationId xmlns:a16="http://schemas.microsoft.com/office/drawing/2014/main" id="{00000000-0008-0000-0400-00005D000000}"/>
              </a:ext>
            </a:extLst>
          </xdr:cNvPr>
          <xdr:cNvSpPr txBox="1"/>
        </xdr:nvSpPr>
        <xdr:spPr>
          <a:xfrm>
            <a:off x="12573000" y="997277"/>
            <a:ext cx="3547253" cy="25904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000" b="1">
                <a:solidFill>
                  <a:srgbClr val="FF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→ 수식이 입력된 셀로 수식삭제에 주의하여 사용해 주세요</a:t>
            </a:r>
            <a:r>
              <a:rPr lang="en-US" altLang="ko-KR" sz="1000" b="1">
                <a:solidFill>
                  <a:srgbClr val="FF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.</a:t>
            </a:r>
            <a:endParaRPr lang="ko-KR" altLang="en-US" sz="1000" b="1">
              <a:solidFill>
                <a:srgbClr val="FF0000"/>
              </a:solidFill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152400</xdr:colOff>
          <xdr:row>5</xdr:row>
          <xdr:rowOff>228600</xdr:rowOff>
        </xdr:from>
        <xdr:to>
          <xdr:col>14</xdr:col>
          <xdr:colOff>514350</xdr:colOff>
          <xdr:row>7</xdr:row>
          <xdr:rowOff>123825</xdr:rowOff>
        </xdr:to>
        <xdr:sp macro="" textlink="">
          <xdr:nvSpPr>
            <xdr:cNvPr id="25761" name="Group Box 1185" hidden="1">
              <a:extLst>
                <a:ext uri="{63B3BB69-23CF-44E3-9099-C40C66FF867C}">
                  <a14:compatExt spid="_x0000_s25761"/>
                </a:ext>
                <a:ext uri="{FF2B5EF4-FFF2-40B4-BE49-F238E27FC236}">
                  <a16:creationId xmlns:a16="http://schemas.microsoft.com/office/drawing/2014/main" id="{00000000-0008-0000-0400-0000A1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부가세선택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257175</xdr:colOff>
          <xdr:row>6</xdr:row>
          <xdr:rowOff>85725</xdr:rowOff>
        </xdr:from>
        <xdr:to>
          <xdr:col>13</xdr:col>
          <xdr:colOff>381000</xdr:colOff>
          <xdr:row>7</xdr:row>
          <xdr:rowOff>85725</xdr:rowOff>
        </xdr:to>
        <xdr:sp macro="" textlink="">
          <xdr:nvSpPr>
            <xdr:cNvPr id="25763" name="Option Button 1187" hidden="1">
              <a:extLst>
                <a:ext uri="{63B3BB69-23CF-44E3-9099-C40C66FF867C}">
                  <a14:compatExt spid="_x0000_s25763"/>
                </a:ext>
                <a:ext uri="{FF2B5EF4-FFF2-40B4-BE49-F238E27FC236}">
                  <a16:creationId xmlns:a16="http://schemas.microsoft.com/office/drawing/2014/main" id="{00000000-0008-0000-0400-0000A3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부가세포함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304800</xdr:colOff>
          <xdr:row>6</xdr:row>
          <xdr:rowOff>85725</xdr:rowOff>
        </xdr:from>
        <xdr:to>
          <xdr:col>13</xdr:col>
          <xdr:colOff>1190625</xdr:colOff>
          <xdr:row>7</xdr:row>
          <xdr:rowOff>85725</xdr:rowOff>
        </xdr:to>
        <xdr:sp macro="" textlink="">
          <xdr:nvSpPr>
            <xdr:cNvPr id="25764" name="Option Button 1188" hidden="1">
              <a:extLst>
                <a:ext uri="{63B3BB69-23CF-44E3-9099-C40C66FF867C}">
                  <a14:compatExt spid="_x0000_s25764"/>
                </a:ext>
                <a:ext uri="{FF2B5EF4-FFF2-40B4-BE49-F238E27FC236}">
                  <a16:creationId xmlns:a16="http://schemas.microsoft.com/office/drawing/2014/main" id="{00000000-0008-0000-0400-0000A4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부가세별도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1114425</xdr:colOff>
          <xdr:row>6</xdr:row>
          <xdr:rowOff>85725</xdr:rowOff>
        </xdr:from>
        <xdr:to>
          <xdr:col>14</xdr:col>
          <xdr:colOff>466725</xdr:colOff>
          <xdr:row>7</xdr:row>
          <xdr:rowOff>85725</xdr:rowOff>
        </xdr:to>
        <xdr:sp macro="" textlink="">
          <xdr:nvSpPr>
            <xdr:cNvPr id="25766" name="Option Button 1190" hidden="1">
              <a:extLst>
                <a:ext uri="{63B3BB69-23CF-44E3-9099-C40C66FF867C}">
                  <a14:compatExt spid="_x0000_s25766"/>
                </a:ext>
                <a:ext uri="{FF2B5EF4-FFF2-40B4-BE49-F238E27FC236}">
                  <a16:creationId xmlns:a16="http://schemas.microsoft.com/office/drawing/2014/main" id="{00000000-0008-0000-0400-0000A6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영세율</a:t>
              </a:r>
            </a:p>
          </xdr:txBody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41275</xdr:colOff>
      <xdr:row>2</xdr:row>
      <xdr:rowOff>600075</xdr:rowOff>
    </xdr:from>
    <xdr:to>
      <xdr:col>15</xdr:col>
      <xdr:colOff>260350</xdr:colOff>
      <xdr:row>3</xdr:row>
      <xdr:rowOff>104775</xdr:rowOff>
    </xdr:to>
    <xdr:pic macro="[0]!미리보기">
      <xdr:nvPicPr>
        <xdr:cNvPr id="3" name="Picture 37" descr="미리보기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04875" y="10953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15</xdr:col>
      <xdr:colOff>311150</xdr:colOff>
      <xdr:row>2</xdr:row>
      <xdr:rowOff>600075</xdr:rowOff>
    </xdr:from>
    <xdr:to>
      <xdr:col>16</xdr:col>
      <xdr:colOff>530225</xdr:colOff>
      <xdr:row>3</xdr:row>
      <xdr:rowOff>104775</xdr:rowOff>
    </xdr:to>
    <xdr:pic macro="[0]!출력하기">
      <xdr:nvPicPr>
        <xdr:cNvPr id="4" name="Picture 52" descr="출력하기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36750" y="10953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16</xdr:col>
      <xdr:colOff>581025</xdr:colOff>
      <xdr:row>2</xdr:row>
      <xdr:rowOff>600075</xdr:rowOff>
    </xdr:from>
    <xdr:to>
      <xdr:col>18</xdr:col>
      <xdr:colOff>38100</xdr:colOff>
      <xdr:row>3</xdr:row>
      <xdr:rowOff>104775</xdr:rowOff>
    </xdr:to>
    <xdr:pic macro="[0]!파일생성_거래처원장">
      <xdr:nvPicPr>
        <xdr:cNvPr id="5" name="Picture 53" descr="파일생성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68625" y="10953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10</xdr:col>
      <xdr:colOff>200025</xdr:colOff>
      <xdr:row>8</xdr:row>
      <xdr:rowOff>228600</xdr:rowOff>
    </xdr:from>
    <xdr:to>
      <xdr:col>11</xdr:col>
      <xdr:colOff>419100</xdr:colOff>
      <xdr:row>10</xdr:row>
      <xdr:rowOff>0</xdr:rowOff>
    </xdr:to>
    <xdr:pic macro="[0]!거래처원장_추출하기">
      <xdr:nvPicPr>
        <xdr:cNvPr id="6" name="Picture 57" descr="내역조회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15625" y="24765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18</xdr:col>
      <xdr:colOff>47625</xdr:colOff>
      <xdr:row>2</xdr:row>
      <xdr:rowOff>464943</xdr:rowOff>
    </xdr:to>
    <xdr:grpSp>
      <xdr:nvGrpSpPr>
        <xdr:cNvPr id="7" name="그룹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pSpPr/>
      </xdr:nvGrpSpPr>
      <xdr:grpSpPr>
        <a:xfrm>
          <a:off x="0" y="0"/>
          <a:ext cx="16659225" cy="960243"/>
          <a:chOff x="0" y="1"/>
          <a:chExt cx="16659225" cy="960243"/>
        </a:xfrm>
      </xdr:grpSpPr>
      <xdr:pic>
        <xdr:nvPicPr>
          <xdr:cNvPr id="8" name="그림 7">
            <a:extLst>
              <a:ext uri="{FF2B5EF4-FFF2-40B4-BE49-F238E27FC236}">
                <a16:creationId xmlns:a16="http://schemas.microsoft.com/office/drawing/2014/main" id="{00000000-0008-0000-05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"/>
            <a:ext cx="16659225" cy="960243"/>
          </a:xfrm>
          <a:prstGeom prst="rect">
            <a:avLst/>
          </a:prstGeom>
        </xdr:spPr>
      </xdr:pic>
      <xdr:pic>
        <xdr:nvPicPr>
          <xdr:cNvPr id="9" name="Picture 63" descr="엑셀지식in">
            <a:hlinkClick xmlns:r="http://schemas.openxmlformats.org/officeDocument/2006/relationships" r:id="rId6" tooltip="비즈폼 엑셀상담 서비스"/>
            <a:extLst>
              <a:ext uri="{FF2B5EF4-FFF2-40B4-BE49-F238E27FC236}">
                <a16:creationId xmlns:a16="http://schemas.microsoft.com/office/drawing/2014/main" id="{00000000-0008-0000-0500-00000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3665656" y="76916"/>
            <a:ext cx="1622953" cy="35447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10" name="Picture 64" descr="엑셀상담서비스">
            <a:hlinkClick xmlns:r="http://schemas.openxmlformats.org/officeDocument/2006/relationships" r:id="rId8" tooltip="비즈폼 엑셀지식인(Tip)"/>
            <a:extLst>
              <a:ext uri="{FF2B5EF4-FFF2-40B4-BE49-F238E27FC236}">
                <a16:creationId xmlns:a16="http://schemas.microsoft.com/office/drawing/2014/main" id="{00000000-0008-0000-0500-00000A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9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15278971" y="76916"/>
            <a:ext cx="1371719" cy="35359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 macro="[0]!이동_사용방법">
        <xdr:nvPicPr>
          <xdr:cNvPr id="11" name="Picture 68" descr="서식사용설명">
            <a:extLst>
              <a:ext uri="{FF2B5EF4-FFF2-40B4-BE49-F238E27FC236}">
                <a16:creationId xmlns:a16="http://schemas.microsoft.com/office/drawing/2014/main" id="{00000000-0008-0000-0500-00000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565094"/>
            <a:ext cx="1139090" cy="29679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2" name="Text Box 71">
            <a:extLst>
              <a:ext uri="{FF2B5EF4-FFF2-40B4-BE49-F238E27FC236}">
                <a16:creationId xmlns:a16="http://schemas.microsoft.com/office/drawing/2014/main" id="{00000000-0008-0000-0500-00000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86697" y="86710"/>
            <a:ext cx="11581677" cy="3713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300" b="1" i="0" u="none" strike="noStrike" baseline="0">
                <a:solidFill>
                  <a:srgbClr val="FFFF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 매입매출 통합관리 프로그램</a:t>
            </a:r>
            <a:endParaRPr lang="en-US" altLang="ko-KR" sz="1050" b="1" i="0" u="none" strike="noStrike" baseline="0">
              <a:solidFill>
                <a:srgbClr val="FFFFFF"/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" textlink="">
        <xdr:nvSpPr>
          <xdr:cNvPr id="13" name="Line 22">
            <a:extLst>
              <a:ext uri="{FF2B5EF4-FFF2-40B4-BE49-F238E27FC236}">
                <a16:creationId xmlns:a16="http://schemas.microsoft.com/office/drawing/2014/main" id="{00000000-0008-0000-05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15252436" y="134604"/>
            <a:ext cx="0" cy="258333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>
        <xdr:nvPicPr>
          <xdr:cNvPr id="14" name="그림 13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00000000-0008-0000-05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28774" cy="269486"/>
          </a:xfrm>
          <a:prstGeom prst="rect">
            <a:avLst/>
          </a:prstGeom>
        </xdr:spPr>
      </xdr:pic>
      <xdr:sp macro="[0]!이동_거래처관리" textlink="">
        <xdr:nvSpPr>
          <xdr:cNvPr id="15" name="Text Box 76">
            <a:extLst>
              <a:ext uri="{FF2B5EF4-FFF2-40B4-BE49-F238E27FC236}">
                <a16:creationId xmlns:a16="http://schemas.microsoft.com/office/drawing/2014/main" id="{00000000-0008-0000-0500-00000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00131" y="578815"/>
            <a:ext cx="896473" cy="26891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거래처관리</a:t>
            </a:r>
          </a:p>
        </xdr:txBody>
      </xdr:sp>
      <xdr:sp macro="[0]!이동_견적서" textlink="">
        <xdr:nvSpPr>
          <xdr:cNvPr id="16" name="Text Box 77">
            <a:extLst>
              <a:ext uri="{FF2B5EF4-FFF2-40B4-BE49-F238E27FC236}">
                <a16:creationId xmlns:a16="http://schemas.microsoft.com/office/drawing/2014/main" id="{00000000-0008-0000-05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881515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견적서</a:t>
            </a:r>
          </a:p>
        </xdr:txBody>
      </xdr:sp>
      <xdr:sp macro="[0]!이동_계산서" textlink="">
        <xdr:nvSpPr>
          <xdr:cNvPr id="17" name="Text Box 77">
            <a:extLst>
              <a:ext uri="{FF2B5EF4-FFF2-40B4-BE49-F238E27FC236}">
                <a16:creationId xmlns:a16="http://schemas.microsoft.com/office/drawing/2014/main" id="{00000000-0008-0000-05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683075" y="578815"/>
            <a:ext cx="896231" cy="26940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계산서</a:t>
            </a:r>
          </a:p>
        </xdr:txBody>
      </xdr:sp>
      <xdr:sp macro="[0]!이동_품목관리" textlink="">
        <xdr:nvSpPr>
          <xdr:cNvPr id="18" name="Text Box 77">
            <a:extLst>
              <a:ext uri="{FF2B5EF4-FFF2-40B4-BE49-F238E27FC236}">
                <a16:creationId xmlns:a16="http://schemas.microsoft.com/office/drawing/2014/main" id="{00000000-0008-0000-05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318725" y="578815"/>
            <a:ext cx="9514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품목관리</a:t>
            </a:r>
          </a:p>
        </xdr:txBody>
      </xdr:sp>
      <xdr:sp macro="[0]!이동_거래명세서" textlink="">
        <xdr:nvSpPr>
          <xdr:cNvPr id="19" name="Text Box 77">
            <a:extLst>
              <a:ext uri="{FF2B5EF4-FFF2-40B4-BE49-F238E27FC236}">
                <a16:creationId xmlns:a16="http://schemas.microsoft.com/office/drawing/2014/main" id="{00000000-0008-0000-05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833991" y="578815"/>
            <a:ext cx="89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</a:p>
        </xdr:txBody>
      </xdr:sp>
      <xdr:sp macro="[0]!이동_거래명세서2" textlink="">
        <xdr:nvSpPr>
          <xdr:cNvPr id="20" name="Text Box 77">
            <a:extLst>
              <a:ext uri="{FF2B5EF4-FFF2-40B4-BE49-F238E27FC236}">
                <a16:creationId xmlns:a16="http://schemas.microsoft.com/office/drawing/2014/main" id="{00000000-0008-0000-05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788011" y="578815"/>
            <a:ext cx="89803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  <a:r>
              <a:rPr lang="en-US" altLang="ko-KR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2</a:t>
            </a:r>
            <a:endParaRPr lang="ko-KR" altLang="en-US" sz="1050" b="1" i="0" u="none" strike="noStrike" baseline="0">
              <a:solidFill>
                <a:schemeClr val="tx1">
                  <a:lumMod val="50000"/>
                  <a:lumOff val="50000"/>
                </a:schemeClr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[0]!이동_세금계산서" textlink="">
        <xdr:nvSpPr>
          <xdr:cNvPr id="21" name="Text Box 77">
            <a:extLst>
              <a:ext uri="{FF2B5EF4-FFF2-40B4-BE49-F238E27FC236}">
                <a16:creationId xmlns:a16="http://schemas.microsoft.com/office/drawing/2014/main" id="{00000000-0008-0000-0500-00001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46309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세금계산서</a:t>
            </a:r>
          </a:p>
        </xdr:txBody>
      </xdr:sp>
      <xdr:sp macro="[0]!이동_증빙서류작성" textlink="">
        <xdr:nvSpPr>
          <xdr:cNvPr id="22" name="Text Box 77">
            <a:extLst>
              <a:ext uri="{FF2B5EF4-FFF2-40B4-BE49-F238E27FC236}">
                <a16:creationId xmlns:a16="http://schemas.microsoft.com/office/drawing/2014/main" id="{00000000-0008-0000-0500-00001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31328" y="578815"/>
            <a:ext cx="89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증빙서류작성</a:t>
            </a:r>
          </a:p>
        </xdr:txBody>
      </xdr:sp>
      <xdr:sp macro="[0]!이동_거래내역" textlink="">
        <xdr:nvSpPr>
          <xdr:cNvPr id="23" name="Text Box 77">
            <a:extLst>
              <a:ext uri="{FF2B5EF4-FFF2-40B4-BE49-F238E27FC236}">
                <a16:creationId xmlns:a16="http://schemas.microsoft.com/office/drawing/2014/main" id="{00000000-0008-0000-0500-00001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637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거래내역</a:t>
            </a:r>
          </a:p>
        </xdr:txBody>
      </xdr:sp>
      <xdr:sp macro="[0]!이동_거래처원장" textlink="">
        <xdr:nvSpPr>
          <xdr:cNvPr id="24" name="Text Box 77">
            <a:extLst>
              <a:ext uri="{FF2B5EF4-FFF2-40B4-BE49-F238E27FC236}">
                <a16:creationId xmlns:a16="http://schemas.microsoft.com/office/drawing/2014/main" id="{00000000-0008-0000-0500-00001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216091" y="578815"/>
            <a:ext cx="955708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거래처원장</a:t>
            </a:r>
          </a:p>
        </xdr:txBody>
      </xdr:sp>
      <xdr:sp macro="[0]!이동_일일매출" textlink="">
        <xdr:nvSpPr>
          <xdr:cNvPr id="25" name="Text Box 77">
            <a:extLst>
              <a:ext uri="{FF2B5EF4-FFF2-40B4-BE49-F238E27FC236}">
                <a16:creationId xmlns:a16="http://schemas.microsoft.com/office/drawing/2014/main" id="{00000000-0008-0000-0500-00001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82135" y="578815"/>
            <a:ext cx="958032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일일매출</a:t>
            </a:r>
          </a:p>
        </xdr:txBody>
      </xdr:sp>
      <xdr:sp macro="[0]!이동_일일매입" textlink="">
        <xdr:nvSpPr>
          <xdr:cNvPr id="26" name="Text Box 77">
            <a:extLst>
              <a:ext uri="{FF2B5EF4-FFF2-40B4-BE49-F238E27FC236}">
                <a16:creationId xmlns:a16="http://schemas.microsoft.com/office/drawing/2014/main" id="{00000000-0008-0000-0500-00001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141757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일일매입</a:t>
            </a:r>
          </a:p>
        </xdr:txBody>
      </xdr:sp>
      <xdr:sp macro="[0]!이동_일일손익" textlink="">
        <xdr:nvSpPr>
          <xdr:cNvPr id="27" name="Text Box 77">
            <a:extLst>
              <a:ext uri="{FF2B5EF4-FFF2-40B4-BE49-F238E27FC236}">
                <a16:creationId xmlns:a16="http://schemas.microsoft.com/office/drawing/2014/main" id="{00000000-0008-0000-0500-00001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102976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일일손익</a:t>
            </a:r>
          </a:p>
        </xdr:txBody>
      </xdr:sp>
      <xdr:sp macro="[0]!이동_월별매출" textlink="">
        <xdr:nvSpPr>
          <xdr:cNvPr id="28" name="Text Box 77">
            <a:extLst>
              <a:ext uri="{FF2B5EF4-FFF2-40B4-BE49-F238E27FC236}">
                <a16:creationId xmlns:a16="http://schemas.microsoft.com/office/drawing/2014/main" id="{00000000-0008-0000-0500-00001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06419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월별매출</a:t>
            </a:r>
          </a:p>
        </xdr:txBody>
      </xdr:sp>
      <xdr:sp macro="[0]!이동_월별매입" textlink="">
        <xdr:nvSpPr>
          <xdr:cNvPr id="29" name="Text Box 77">
            <a:extLst>
              <a:ext uri="{FF2B5EF4-FFF2-40B4-BE49-F238E27FC236}">
                <a16:creationId xmlns:a16="http://schemas.microsoft.com/office/drawing/2014/main" id="{00000000-0008-0000-0500-00001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019310" y="578815"/>
            <a:ext cx="9563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월별매입</a:t>
            </a:r>
          </a:p>
        </xdr:txBody>
      </xdr:sp>
      <xdr:sp macro="[0]!이동_월별손익" textlink="">
        <xdr:nvSpPr>
          <xdr:cNvPr id="30" name="Text Box 77">
            <a:extLst>
              <a:ext uri="{FF2B5EF4-FFF2-40B4-BE49-F238E27FC236}">
                <a16:creationId xmlns:a16="http://schemas.microsoft.com/office/drawing/2014/main" id="{00000000-0008-0000-0500-00001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980529" y="578815"/>
            <a:ext cx="95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월별손익</a:t>
            </a:r>
          </a:p>
        </xdr:txBody>
      </xdr:sp>
      <xdr:sp macro="" textlink="">
        <xdr:nvSpPr>
          <xdr:cNvPr id="31" name="Line 22">
            <a:extLst>
              <a:ext uri="{FF2B5EF4-FFF2-40B4-BE49-F238E27FC236}">
                <a16:creationId xmlns:a16="http://schemas.microsoft.com/office/drawing/2014/main" id="{00000000-0008-0000-05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235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2" name="Line 22">
            <a:extLst>
              <a:ext uri="{FF2B5EF4-FFF2-40B4-BE49-F238E27FC236}">
                <a16:creationId xmlns:a16="http://schemas.microsoft.com/office/drawing/2014/main" id="{00000000-0008-0000-0500-000020000000}"/>
              </a:ext>
            </a:extLst>
          </xdr:cNvPr>
          <xdr:cNvSpPr>
            <a:spLocks noChangeShapeType="1"/>
          </xdr:cNvSpPr>
        </xdr:nvSpPr>
        <xdr:spPr bwMode="auto">
          <a:xfrm>
            <a:off x="32795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3" name="Line 22">
            <a:extLst>
              <a:ext uri="{FF2B5EF4-FFF2-40B4-BE49-F238E27FC236}">
                <a16:creationId xmlns:a16="http://schemas.microsoft.com/office/drawing/2014/main" id="{00000000-0008-0000-05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42034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4" name="Line 22">
            <a:extLst>
              <a:ext uri="{FF2B5EF4-FFF2-40B4-BE49-F238E27FC236}">
                <a16:creationId xmlns:a16="http://schemas.microsoft.com/office/drawing/2014/main" id="{00000000-0008-0000-05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52035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5" name="Line 22">
            <a:extLst>
              <a:ext uri="{FF2B5EF4-FFF2-40B4-BE49-F238E27FC236}">
                <a16:creationId xmlns:a16="http://schemas.microsoft.com/office/drawing/2014/main" id="{00000000-0008-0000-0500-000023000000}"/>
              </a:ext>
            </a:extLst>
          </xdr:cNvPr>
          <xdr:cNvSpPr>
            <a:spLocks noChangeShapeType="1"/>
          </xdr:cNvSpPr>
        </xdr:nvSpPr>
        <xdr:spPr bwMode="auto">
          <a:xfrm>
            <a:off x="61560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6" name="Line 22">
            <a:extLst>
              <a:ext uri="{FF2B5EF4-FFF2-40B4-BE49-F238E27FC236}">
                <a16:creationId xmlns:a16="http://schemas.microsoft.com/office/drawing/2014/main" id="{00000000-0008-0000-05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71180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7" name="Line 22">
            <a:extLst>
              <a:ext uri="{FF2B5EF4-FFF2-40B4-BE49-F238E27FC236}">
                <a16:creationId xmlns:a16="http://schemas.microsoft.com/office/drawing/2014/main" id="{00000000-0008-0000-05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80801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8" name="Line 22">
            <a:extLst>
              <a:ext uri="{FF2B5EF4-FFF2-40B4-BE49-F238E27FC236}">
                <a16:creationId xmlns:a16="http://schemas.microsoft.com/office/drawing/2014/main" id="{00000000-0008-0000-0500-000026000000}"/>
              </a:ext>
            </a:extLst>
          </xdr:cNvPr>
          <xdr:cNvSpPr>
            <a:spLocks noChangeShapeType="1"/>
          </xdr:cNvSpPr>
        </xdr:nvSpPr>
        <xdr:spPr bwMode="auto">
          <a:xfrm>
            <a:off x="9042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9" name="Line 22">
            <a:extLst>
              <a:ext uri="{FF2B5EF4-FFF2-40B4-BE49-F238E27FC236}">
                <a16:creationId xmlns:a16="http://schemas.microsoft.com/office/drawing/2014/main" id="{00000000-0008-0000-05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997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0" name="Line 22">
            <a:extLst>
              <a:ext uri="{FF2B5EF4-FFF2-40B4-BE49-F238E27FC236}">
                <a16:creationId xmlns:a16="http://schemas.microsoft.com/office/drawing/2014/main" id="{00000000-0008-0000-05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108804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1" name="Line 22">
            <a:extLst>
              <a:ext uri="{FF2B5EF4-FFF2-40B4-BE49-F238E27FC236}">
                <a16:creationId xmlns:a16="http://schemas.microsoft.com/office/drawing/2014/main" id="{00000000-0008-0000-0500-000029000000}"/>
              </a:ext>
            </a:extLst>
          </xdr:cNvPr>
          <xdr:cNvSpPr>
            <a:spLocks noChangeShapeType="1"/>
          </xdr:cNvSpPr>
        </xdr:nvSpPr>
        <xdr:spPr bwMode="auto">
          <a:xfrm>
            <a:off x="119472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2" name="Line 22">
            <a:extLst>
              <a:ext uri="{FF2B5EF4-FFF2-40B4-BE49-F238E27FC236}">
                <a16:creationId xmlns:a16="http://schemas.microsoft.com/office/drawing/2014/main" id="{00000000-0008-0000-05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127378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3" name="Line 22">
            <a:extLst>
              <a:ext uri="{FF2B5EF4-FFF2-40B4-BE49-F238E27FC236}">
                <a16:creationId xmlns:a16="http://schemas.microsoft.com/office/drawing/2014/main" id="{00000000-0008-0000-05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137665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4" name="Line 22">
            <a:extLst>
              <a:ext uri="{FF2B5EF4-FFF2-40B4-BE49-F238E27FC236}">
                <a16:creationId xmlns:a16="http://schemas.microsoft.com/office/drawing/2014/main" id="{00000000-0008-0000-0500-00002C000000}"/>
              </a:ext>
            </a:extLst>
          </xdr:cNvPr>
          <xdr:cNvSpPr>
            <a:spLocks noChangeShapeType="1"/>
          </xdr:cNvSpPr>
        </xdr:nvSpPr>
        <xdr:spPr bwMode="auto">
          <a:xfrm>
            <a:off x="14757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5" name="Line 22">
            <a:extLst>
              <a:ext uri="{FF2B5EF4-FFF2-40B4-BE49-F238E27FC236}">
                <a16:creationId xmlns:a16="http://schemas.microsoft.com/office/drawing/2014/main" id="{00000000-0008-0000-05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15690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</xdr:grpSp>
    <xdr:clientData/>
  </xdr:twoCellAnchor>
  <xdr:twoCellAnchor editAs="absolute">
    <xdr:from>
      <xdr:col>7</xdr:col>
      <xdr:colOff>352425</xdr:colOff>
      <xdr:row>10</xdr:row>
      <xdr:rowOff>70503</xdr:rowOff>
    </xdr:from>
    <xdr:to>
      <xdr:col>10</xdr:col>
      <xdr:colOff>327360</xdr:colOff>
      <xdr:row>11</xdr:row>
      <xdr:rowOff>81898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 txBox="1"/>
      </xdr:nvSpPr>
      <xdr:spPr>
        <a:xfrm>
          <a:off x="7505700" y="2813703"/>
          <a:ext cx="3337260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ko-KR" altLang="en-US" sz="1000" b="1">
              <a:solidFill>
                <a:srgbClr val="2C4160"/>
              </a:solidFill>
              <a:latin typeface="돋움" panose="020B0600000101010101" pitchFamily="50" charset="-127"/>
              <a:ea typeface="돋움" panose="020B0600000101010101" pitchFamily="50" charset="-127"/>
            </a:rPr>
            <a:t>→ 거래처를 비워두시면 전체거래처 내역이 조회됩니다</a:t>
          </a:r>
          <a:r>
            <a:rPr lang="en-US" altLang="ko-KR" sz="1000" b="1">
              <a:solidFill>
                <a:srgbClr val="2C4160"/>
              </a:solidFill>
              <a:latin typeface="돋움" panose="020B0600000101010101" pitchFamily="50" charset="-127"/>
              <a:ea typeface="돋움" panose="020B0600000101010101" pitchFamily="50" charset="-127"/>
            </a:rPr>
            <a:t>.</a:t>
          </a:r>
          <a:endParaRPr lang="ko-KR" altLang="en-US" sz="1000" b="1">
            <a:solidFill>
              <a:srgbClr val="2C4160"/>
            </a:solidFill>
            <a:latin typeface="돋움" panose="020B0600000101010101" pitchFamily="50" charset="-127"/>
            <a:ea typeface="돋움" panose="020B0600000101010101" pitchFamily="50" charset="-127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190500</xdr:colOff>
      <xdr:row>4</xdr:row>
      <xdr:rowOff>219075</xdr:rowOff>
    </xdr:from>
    <xdr:to>
      <xdr:col>4</xdr:col>
      <xdr:colOff>371475</xdr:colOff>
      <xdr:row>5</xdr:row>
      <xdr:rowOff>238125</xdr:rowOff>
    </xdr:to>
    <xdr:pic macro="[0]!최신현황일일매출">
      <xdr:nvPicPr>
        <xdr:cNvPr id="45" name="Picture 57" descr="내역조회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14668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17</xdr:col>
      <xdr:colOff>638175</xdr:colOff>
      <xdr:row>3</xdr:row>
      <xdr:rowOff>333375</xdr:rowOff>
    </xdr:from>
    <xdr:to>
      <xdr:col>19</xdr:col>
      <xdr:colOff>19050</xdr:colOff>
      <xdr:row>4</xdr:row>
      <xdr:rowOff>95250</xdr:rowOff>
    </xdr:to>
    <xdr:pic macro="[0]!미리보기">
      <xdr:nvPicPr>
        <xdr:cNvPr id="46" name="Picture 37" descr="미리보기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2175" y="10763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19</xdr:col>
      <xdr:colOff>80962</xdr:colOff>
      <xdr:row>3</xdr:row>
      <xdr:rowOff>333375</xdr:rowOff>
    </xdr:from>
    <xdr:to>
      <xdr:col>20</xdr:col>
      <xdr:colOff>261937</xdr:colOff>
      <xdr:row>4</xdr:row>
      <xdr:rowOff>95250</xdr:rowOff>
    </xdr:to>
    <xdr:pic macro="[0]!출력하기">
      <xdr:nvPicPr>
        <xdr:cNvPr id="47" name="Picture 52" descr="출력하기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35162" y="10763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20</xdr:col>
      <xdr:colOff>323850</xdr:colOff>
      <xdr:row>3</xdr:row>
      <xdr:rowOff>333375</xdr:rowOff>
    </xdr:from>
    <xdr:to>
      <xdr:col>21</xdr:col>
      <xdr:colOff>504825</xdr:colOff>
      <xdr:row>4</xdr:row>
      <xdr:rowOff>95250</xdr:rowOff>
    </xdr:to>
    <xdr:pic macro="[0]!파일생성_일일매출">
      <xdr:nvPicPr>
        <xdr:cNvPr id="49" name="Picture 53" descr="파일생성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78150" y="10763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21</xdr:col>
      <xdr:colOff>504825</xdr:colOff>
      <xdr:row>3</xdr:row>
      <xdr:rowOff>217293</xdr:rowOff>
    </xdr:to>
    <xdr:grpSp>
      <xdr:nvGrpSpPr>
        <xdr:cNvPr id="6" name="그룹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GrpSpPr/>
      </xdr:nvGrpSpPr>
      <xdr:grpSpPr>
        <a:xfrm>
          <a:off x="0" y="0"/>
          <a:ext cx="16659225" cy="960243"/>
          <a:chOff x="0" y="1"/>
          <a:chExt cx="16659225" cy="960243"/>
        </a:xfrm>
      </xdr:grpSpPr>
      <xdr:pic>
        <xdr:nvPicPr>
          <xdr:cNvPr id="7" name="그림 6">
            <a:extLst>
              <a:ext uri="{FF2B5EF4-FFF2-40B4-BE49-F238E27FC236}">
                <a16:creationId xmlns:a16="http://schemas.microsoft.com/office/drawing/2014/main" id="{00000000-0008-0000-06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"/>
            <a:ext cx="16659225" cy="960243"/>
          </a:xfrm>
          <a:prstGeom prst="rect">
            <a:avLst/>
          </a:prstGeom>
        </xdr:spPr>
      </xdr:pic>
      <xdr:pic>
        <xdr:nvPicPr>
          <xdr:cNvPr id="8" name="Picture 63" descr="엑셀지식in">
            <a:hlinkClick xmlns:r="http://schemas.openxmlformats.org/officeDocument/2006/relationships" r:id="rId6" tooltip="비즈폼 엑셀상담 서비스"/>
            <a:extLst>
              <a:ext uri="{FF2B5EF4-FFF2-40B4-BE49-F238E27FC236}">
                <a16:creationId xmlns:a16="http://schemas.microsoft.com/office/drawing/2014/main" id="{00000000-0008-0000-06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3665656" y="76916"/>
            <a:ext cx="1622953" cy="35447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9" name="Picture 64" descr="엑셀상담서비스">
            <a:hlinkClick xmlns:r="http://schemas.openxmlformats.org/officeDocument/2006/relationships" r:id="rId8" tooltip="비즈폼 엑셀지식인(Tip)"/>
            <a:extLst>
              <a:ext uri="{FF2B5EF4-FFF2-40B4-BE49-F238E27FC236}">
                <a16:creationId xmlns:a16="http://schemas.microsoft.com/office/drawing/2014/main" id="{00000000-0008-0000-0600-000009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9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15278971" y="76916"/>
            <a:ext cx="1371719" cy="35359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 macro="[0]!이동_사용방법">
        <xdr:nvPicPr>
          <xdr:cNvPr id="10" name="Picture 68" descr="서식사용설명">
            <a:extLst>
              <a:ext uri="{FF2B5EF4-FFF2-40B4-BE49-F238E27FC236}">
                <a16:creationId xmlns:a16="http://schemas.microsoft.com/office/drawing/2014/main" id="{00000000-0008-0000-0600-00000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565094"/>
            <a:ext cx="1139090" cy="29679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1" name="Text Box 71">
            <a:extLst>
              <a:ext uri="{FF2B5EF4-FFF2-40B4-BE49-F238E27FC236}">
                <a16:creationId xmlns:a16="http://schemas.microsoft.com/office/drawing/2014/main" id="{00000000-0008-0000-0600-00000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86697" y="86710"/>
            <a:ext cx="11581677" cy="3713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300" b="1" i="0" u="none" strike="noStrike" baseline="0">
                <a:solidFill>
                  <a:srgbClr val="FFFF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 매입매출 통합관리 프로그램</a:t>
            </a:r>
            <a:endParaRPr lang="en-US" altLang="ko-KR" sz="1050" b="1" i="0" u="none" strike="noStrike" baseline="0">
              <a:solidFill>
                <a:srgbClr val="FFFFFF"/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" textlink="">
        <xdr:nvSpPr>
          <xdr:cNvPr id="12" name="Line 22">
            <a:extLst>
              <a:ext uri="{FF2B5EF4-FFF2-40B4-BE49-F238E27FC236}">
                <a16:creationId xmlns:a16="http://schemas.microsoft.com/office/drawing/2014/main" id="{00000000-0008-0000-06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15252436" y="134604"/>
            <a:ext cx="0" cy="258333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>
        <xdr:nvPicPr>
          <xdr:cNvPr id="13" name="그림 12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00000000-0008-0000-06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28774" cy="269486"/>
          </a:xfrm>
          <a:prstGeom prst="rect">
            <a:avLst/>
          </a:prstGeom>
        </xdr:spPr>
      </xdr:pic>
      <xdr:sp macro="[0]!이동_거래처관리" textlink="">
        <xdr:nvSpPr>
          <xdr:cNvPr id="14" name="Text Box 76">
            <a:extLst>
              <a:ext uri="{FF2B5EF4-FFF2-40B4-BE49-F238E27FC236}">
                <a16:creationId xmlns:a16="http://schemas.microsoft.com/office/drawing/2014/main" id="{00000000-0008-0000-0600-00000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00131" y="578815"/>
            <a:ext cx="896473" cy="26891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거래처관리</a:t>
            </a:r>
          </a:p>
        </xdr:txBody>
      </xdr:sp>
      <xdr:sp macro="[0]!이동_견적서" textlink="">
        <xdr:nvSpPr>
          <xdr:cNvPr id="15" name="Text Box 77">
            <a:extLst>
              <a:ext uri="{FF2B5EF4-FFF2-40B4-BE49-F238E27FC236}">
                <a16:creationId xmlns:a16="http://schemas.microsoft.com/office/drawing/2014/main" id="{00000000-0008-0000-0600-00000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881515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견적서</a:t>
            </a:r>
          </a:p>
        </xdr:txBody>
      </xdr:sp>
      <xdr:sp macro="[0]!이동_계산서" textlink="">
        <xdr:nvSpPr>
          <xdr:cNvPr id="16" name="Text Box 77">
            <a:extLst>
              <a:ext uri="{FF2B5EF4-FFF2-40B4-BE49-F238E27FC236}">
                <a16:creationId xmlns:a16="http://schemas.microsoft.com/office/drawing/2014/main" id="{00000000-0008-0000-06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683075" y="578815"/>
            <a:ext cx="896231" cy="26940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계산서</a:t>
            </a:r>
          </a:p>
        </xdr:txBody>
      </xdr:sp>
      <xdr:sp macro="[0]!이동_품목관리" textlink="">
        <xdr:nvSpPr>
          <xdr:cNvPr id="17" name="Text Box 77">
            <a:extLst>
              <a:ext uri="{FF2B5EF4-FFF2-40B4-BE49-F238E27FC236}">
                <a16:creationId xmlns:a16="http://schemas.microsoft.com/office/drawing/2014/main" id="{00000000-0008-0000-06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318725" y="578815"/>
            <a:ext cx="9514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품목관리</a:t>
            </a:r>
          </a:p>
        </xdr:txBody>
      </xdr:sp>
      <xdr:sp macro="[0]!이동_거래명세서" textlink="">
        <xdr:nvSpPr>
          <xdr:cNvPr id="18" name="Text Box 77">
            <a:extLst>
              <a:ext uri="{FF2B5EF4-FFF2-40B4-BE49-F238E27FC236}">
                <a16:creationId xmlns:a16="http://schemas.microsoft.com/office/drawing/2014/main" id="{00000000-0008-0000-06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833991" y="578815"/>
            <a:ext cx="89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</a:p>
        </xdr:txBody>
      </xdr:sp>
      <xdr:sp macro="[0]!이동_거래명세서2" textlink="">
        <xdr:nvSpPr>
          <xdr:cNvPr id="19" name="Text Box 77">
            <a:extLst>
              <a:ext uri="{FF2B5EF4-FFF2-40B4-BE49-F238E27FC236}">
                <a16:creationId xmlns:a16="http://schemas.microsoft.com/office/drawing/2014/main" id="{00000000-0008-0000-06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788011" y="578815"/>
            <a:ext cx="89803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  <a:r>
              <a:rPr lang="en-US" altLang="ko-KR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2</a:t>
            </a:r>
            <a:endParaRPr lang="ko-KR" altLang="en-US" sz="1050" b="1" i="0" u="none" strike="noStrike" baseline="0">
              <a:solidFill>
                <a:schemeClr val="tx1">
                  <a:lumMod val="50000"/>
                  <a:lumOff val="50000"/>
                </a:schemeClr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[0]!이동_세금계산서" textlink="">
        <xdr:nvSpPr>
          <xdr:cNvPr id="20" name="Text Box 77">
            <a:extLst>
              <a:ext uri="{FF2B5EF4-FFF2-40B4-BE49-F238E27FC236}">
                <a16:creationId xmlns:a16="http://schemas.microsoft.com/office/drawing/2014/main" id="{00000000-0008-0000-06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46309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세금계산서</a:t>
            </a:r>
          </a:p>
        </xdr:txBody>
      </xdr:sp>
      <xdr:sp macro="[0]!이동_증빙서류작성" textlink="">
        <xdr:nvSpPr>
          <xdr:cNvPr id="21" name="Text Box 77">
            <a:extLst>
              <a:ext uri="{FF2B5EF4-FFF2-40B4-BE49-F238E27FC236}">
                <a16:creationId xmlns:a16="http://schemas.microsoft.com/office/drawing/2014/main" id="{00000000-0008-0000-0600-00001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31328" y="578815"/>
            <a:ext cx="89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증빙서류작성</a:t>
            </a:r>
          </a:p>
        </xdr:txBody>
      </xdr:sp>
      <xdr:sp macro="[0]!이동_거래내역" textlink="">
        <xdr:nvSpPr>
          <xdr:cNvPr id="22" name="Text Box 77">
            <a:extLst>
              <a:ext uri="{FF2B5EF4-FFF2-40B4-BE49-F238E27FC236}">
                <a16:creationId xmlns:a16="http://schemas.microsoft.com/office/drawing/2014/main" id="{00000000-0008-0000-0600-00001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637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거래내역</a:t>
            </a:r>
          </a:p>
        </xdr:txBody>
      </xdr:sp>
      <xdr:sp macro="[0]!이동_거래처원장" textlink="">
        <xdr:nvSpPr>
          <xdr:cNvPr id="23" name="Text Box 77">
            <a:extLst>
              <a:ext uri="{FF2B5EF4-FFF2-40B4-BE49-F238E27FC236}">
                <a16:creationId xmlns:a16="http://schemas.microsoft.com/office/drawing/2014/main" id="{00000000-0008-0000-0600-00001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216091" y="578815"/>
            <a:ext cx="955708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거래처원장</a:t>
            </a:r>
          </a:p>
        </xdr:txBody>
      </xdr:sp>
      <xdr:sp macro="[0]!이동_일일매출" textlink="">
        <xdr:nvSpPr>
          <xdr:cNvPr id="24" name="Text Box 77">
            <a:extLst>
              <a:ext uri="{FF2B5EF4-FFF2-40B4-BE49-F238E27FC236}">
                <a16:creationId xmlns:a16="http://schemas.microsoft.com/office/drawing/2014/main" id="{00000000-0008-0000-0600-00001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82135" y="578815"/>
            <a:ext cx="958032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일일매출</a:t>
            </a:r>
          </a:p>
        </xdr:txBody>
      </xdr:sp>
      <xdr:sp macro="[0]!이동_일일매입" textlink="">
        <xdr:nvSpPr>
          <xdr:cNvPr id="25" name="Text Box 77">
            <a:extLst>
              <a:ext uri="{FF2B5EF4-FFF2-40B4-BE49-F238E27FC236}">
                <a16:creationId xmlns:a16="http://schemas.microsoft.com/office/drawing/2014/main" id="{00000000-0008-0000-0600-00001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141757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일일매입</a:t>
            </a:r>
          </a:p>
        </xdr:txBody>
      </xdr:sp>
      <xdr:sp macro="[0]!이동_일일손익" textlink="">
        <xdr:nvSpPr>
          <xdr:cNvPr id="26" name="Text Box 77">
            <a:extLst>
              <a:ext uri="{FF2B5EF4-FFF2-40B4-BE49-F238E27FC236}">
                <a16:creationId xmlns:a16="http://schemas.microsoft.com/office/drawing/2014/main" id="{00000000-0008-0000-0600-00001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102976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일일손익</a:t>
            </a:r>
          </a:p>
        </xdr:txBody>
      </xdr:sp>
      <xdr:sp macro="[0]!이동_월별매출" textlink="">
        <xdr:nvSpPr>
          <xdr:cNvPr id="27" name="Text Box 77">
            <a:extLst>
              <a:ext uri="{FF2B5EF4-FFF2-40B4-BE49-F238E27FC236}">
                <a16:creationId xmlns:a16="http://schemas.microsoft.com/office/drawing/2014/main" id="{00000000-0008-0000-0600-00001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06419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월별매출</a:t>
            </a:r>
          </a:p>
        </xdr:txBody>
      </xdr:sp>
      <xdr:sp macro="[0]!이동_월별매입" textlink="">
        <xdr:nvSpPr>
          <xdr:cNvPr id="28" name="Text Box 77">
            <a:extLst>
              <a:ext uri="{FF2B5EF4-FFF2-40B4-BE49-F238E27FC236}">
                <a16:creationId xmlns:a16="http://schemas.microsoft.com/office/drawing/2014/main" id="{00000000-0008-0000-0600-00001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019310" y="578815"/>
            <a:ext cx="9563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월별매입</a:t>
            </a:r>
          </a:p>
        </xdr:txBody>
      </xdr:sp>
      <xdr:sp macro="[0]!이동_월별손익" textlink="">
        <xdr:nvSpPr>
          <xdr:cNvPr id="29" name="Text Box 77">
            <a:extLst>
              <a:ext uri="{FF2B5EF4-FFF2-40B4-BE49-F238E27FC236}">
                <a16:creationId xmlns:a16="http://schemas.microsoft.com/office/drawing/2014/main" id="{00000000-0008-0000-0600-00001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980529" y="578815"/>
            <a:ext cx="95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월별손익</a:t>
            </a:r>
          </a:p>
        </xdr:txBody>
      </xdr:sp>
      <xdr:sp macro="" textlink="">
        <xdr:nvSpPr>
          <xdr:cNvPr id="30" name="Line 22">
            <a:extLst>
              <a:ext uri="{FF2B5EF4-FFF2-40B4-BE49-F238E27FC236}">
                <a16:creationId xmlns:a16="http://schemas.microsoft.com/office/drawing/2014/main" id="{00000000-0008-0000-06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235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1" name="Line 22">
            <a:extLst>
              <a:ext uri="{FF2B5EF4-FFF2-40B4-BE49-F238E27FC236}">
                <a16:creationId xmlns:a16="http://schemas.microsoft.com/office/drawing/2014/main" id="{00000000-0008-0000-06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32795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2" name="Line 22">
            <a:extLst>
              <a:ext uri="{FF2B5EF4-FFF2-40B4-BE49-F238E27FC236}">
                <a16:creationId xmlns:a16="http://schemas.microsoft.com/office/drawing/2014/main" id="{00000000-0008-0000-0600-000020000000}"/>
              </a:ext>
            </a:extLst>
          </xdr:cNvPr>
          <xdr:cNvSpPr>
            <a:spLocks noChangeShapeType="1"/>
          </xdr:cNvSpPr>
        </xdr:nvSpPr>
        <xdr:spPr bwMode="auto">
          <a:xfrm>
            <a:off x="42034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3" name="Line 22">
            <a:extLst>
              <a:ext uri="{FF2B5EF4-FFF2-40B4-BE49-F238E27FC236}">
                <a16:creationId xmlns:a16="http://schemas.microsoft.com/office/drawing/2014/main" id="{00000000-0008-0000-06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52035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4" name="Line 22">
            <a:extLst>
              <a:ext uri="{FF2B5EF4-FFF2-40B4-BE49-F238E27FC236}">
                <a16:creationId xmlns:a16="http://schemas.microsoft.com/office/drawing/2014/main" id="{00000000-0008-0000-06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61560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5" name="Line 22">
            <a:extLst>
              <a:ext uri="{FF2B5EF4-FFF2-40B4-BE49-F238E27FC236}">
                <a16:creationId xmlns:a16="http://schemas.microsoft.com/office/drawing/2014/main" id="{00000000-0008-0000-0600-000023000000}"/>
              </a:ext>
            </a:extLst>
          </xdr:cNvPr>
          <xdr:cNvSpPr>
            <a:spLocks noChangeShapeType="1"/>
          </xdr:cNvSpPr>
        </xdr:nvSpPr>
        <xdr:spPr bwMode="auto">
          <a:xfrm>
            <a:off x="71180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6" name="Line 22">
            <a:extLst>
              <a:ext uri="{FF2B5EF4-FFF2-40B4-BE49-F238E27FC236}">
                <a16:creationId xmlns:a16="http://schemas.microsoft.com/office/drawing/2014/main" id="{00000000-0008-0000-06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80801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7" name="Line 22">
            <a:extLst>
              <a:ext uri="{FF2B5EF4-FFF2-40B4-BE49-F238E27FC236}">
                <a16:creationId xmlns:a16="http://schemas.microsoft.com/office/drawing/2014/main" id="{00000000-0008-0000-06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9042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8" name="Line 22">
            <a:extLst>
              <a:ext uri="{FF2B5EF4-FFF2-40B4-BE49-F238E27FC236}">
                <a16:creationId xmlns:a16="http://schemas.microsoft.com/office/drawing/2014/main" id="{00000000-0008-0000-0600-000026000000}"/>
              </a:ext>
            </a:extLst>
          </xdr:cNvPr>
          <xdr:cNvSpPr>
            <a:spLocks noChangeShapeType="1"/>
          </xdr:cNvSpPr>
        </xdr:nvSpPr>
        <xdr:spPr bwMode="auto">
          <a:xfrm>
            <a:off x="997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9" name="Line 22">
            <a:extLst>
              <a:ext uri="{FF2B5EF4-FFF2-40B4-BE49-F238E27FC236}">
                <a16:creationId xmlns:a16="http://schemas.microsoft.com/office/drawing/2014/main" id="{00000000-0008-0000-06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108804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0" name="Line 22">
            <a:extLst>
              <a:ext uri="{FF2B5EF4-FFF2-40B4-BE49-F238E27FC236}">
                <a16:creationId xmlns:a16="http://schemas.microsoft.com/office/drawing/2014/main" id="{00000000-0008-0000-06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119472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1" name="Line 22">
            <a:extLst>
              <a:ext uri="{FF2B5EF4-FFF2-40B4-BE49-F238E27FC236}">
                <a16:creationId xmlns:a16="http://schemas.microsoft.com/office/drawing/2014/main" id="{00000000-0008-0000-0600-000029000000}"/>
              </a:ext>
            </a:extLst>
          </xdr:cNvPr>
          <xdr:cNvSpPr>
            <a:spLocks noChangeShapeType="1"/>
          </xdr:cNvSpPr>
        </xdr:nvSpPr>
        <xdr:spPr bwMode="auto">
          <a:xfrm>
            <a:off x="127378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2" name="Line 22">
            <a:extLst>
              <a:ext uri="{FF2B5EF4-FFF2-40B4-BE49-F238E27FC236}">
                <a16:creationId xmlns:a16="http://schemas.microsoft.com/office/drawing/2014/main" id="{00000000-0008-0000-06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137665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3" name="Line 22">
            <a:extLst>
              <a:ext uri="{FF2B5EF4-FFF2-40B4-BE49-F238E27FC236}">
                <a16:creationId xmlns:a16="http://schemas.microsoft.com/office/drawing/2014/main" id="{00000000-0008-0000-06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14757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4" name="Line 22">
            <a:extLst>
              <a:ext uri="{FF2B5EF4-FFF2-40B4-BE49-F238E27FC236}">
                <a16:creationId xmlns:a16="http://schemas.microsoft.com/office/drawing/2014/main" id="{00000000-0008-0000-0600-00002C000000}"/>
              </a:ext>
            </a:extLst>
          </xdr:cNvPr>
          <xdr:cNvSpPr>
            <a:spLocks noChangeShapeType="1"/>
          </xdr:cNvSpPr>
        </xdr:nvSpPr>
        <xdr:spPr bwMode="auto">
          <a:xfrm>
            <a:off x="15690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190500</xdr:colOff>
      <xdr:row>4</xdr:row>
      <xdr:rowOff>228600</xdr:rowOff>
    </xdr:from>
    <xdr:to>
      <xdr:col>4</xdr:col>
      <xdr:colOff>371475</xdr:colOff>
      <xdr:row>6</xdr:row>
      <xdr:rowOff>0</xdr:rowOff>
    </xdr:to>
    <xdr:pic macro="[0]!최신현황일일매입">
      <xdr:nvPicPr>
        <xdr:cNvPr id="44" name="Picture 57" descr="내역조회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14763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17</xdr:col>
      <xdr:colOff>638175</xdr:colOff>
      <xdr:row>3</xdr:row>
      <xdr:rowOff>304800</xdr:rowOff>
    </xdr:from>
    <xdr:to>
      <xdr:col>19</xdr:col>
      <xdr:colOff>19050</xdr:colOff>
      <xdr:row>4</xdr:row>
      <xdr:rowOff>66675</xdr:rowOff>
    </xdr:to>
    <xdr:pic macro="[0]!미리보기">
      <xdr:nvPicPr>
        <xdr:cNvPr id="43" name="Picture 37" descr="미리보기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2175" y="10477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19</xdr:col>
      <xdr:colOff>80962</xdr:colOff>
      <xdr:row>3</xdr:row>
      <xdr:rowOff>304800</xdr:rowOff>
    </xdr:from>
    <xdr:to>
      <xdr:col>20</xdr:col>
      <xdr:colOff>261937</xdr:colOff>
      <xdr:row>4</xdr:row>
      <xdr:rowOff>66675</xdr:rowOff>
    </xdr:to>
    <xdr:pic macro="[0]!출력하기">
      <xdr:nvPicPr>
        <xdr:cNvPr id="46" name="Picture 52" descr="출력하기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35162" y="10477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20</xdr:col>
      <xdr:colOff>323850</xdr:colOff>
      <xdr:row>3</xdr:row>
      <xdr:rowOff>304800</xdr:rowOff>
    </xdr:from>
    <xdr:to>
      <xdr:col>21</xdr:col>
      <xdr:colOff>504825</xdr:colOff>
      <xdr:row>4</xdr:row>
      <xdr:rowOff>66675</xdr:rowOff>
    </xdr:to>
    <xdr:pic macro="[0]!파일생성_일일매출">
      <xdr:nvPicPr>
        <xdr:cNvPr id="47" name="Picture 53" descr="파일생성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78150" y="10477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21</xdr:col>
      <xdr:colOff>504825</xdr:colOff>
      <xdr:row>3</xdr:row>
      <xdr:rowOff>217293</xdr:rowOff>
    </xdr:to>
    <xdr:grpSp>
      <xdr:nvGrpSpPr>
        <xdr:cNvPr id="6" name="그룹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GrpSpPr/>
      </xdr:nvGrpSpPr>
      <xdr:grpSpPr>
        <a:xfrm>
          <a:off x="0" y="0"/>
          <a:ext cx="16659225" cy="960243"/>
          <a:chOff x="0" y="1"/>
          <a:chExt cx="16659225" cy="960243"/>
        </a:xfrm>
      </xdr:grpSpPr>
      <xdr:pic>
        <xdr:nvPicPr>
          <xdr:cNvPr id="7" name="그림 6">
            <a:extLst>
              <a:ext uri="{FF2B5EF4-FFF2-40B4-BE49-F238E27FC236}">
                <a16:creationId xmlns:a16="http://schemas.microsoft.com/office/drawing/2014/main" id="{00000000-0008-0000-07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"/>
            <a:ext cx="16659225" cy="960243"/>
          </a:xfrm>
          <a:prstGeom prst="rect">
            <a:avLst/>
          </a:prstGeom>
        </xdr:spPr>
      </xdr:pic>
      <xdr:pic>
        <xdr:nvPicPr>
          <xdr:cNvPr id="8" name="Picture 63" descr="엑셀지식in">
            <a:hlinkClick xmlns:r="http://schemas.openxmlformats.org/officeDocument/2006/relationships" r:id="rId6" tooltip="비즈폼 엑셀상담 서비스"/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3665656" y="76916"/>
            <a:ext cx="1622953" cy="35447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9" name="Picture 64" descr="엑셀상담서비스">
            <a:hlinkClick xmlns:r="http://schemas.openxmlformats.org/officeDocument/2006/relationships" r:id="rId8" tooltip="비즈폼 엑셀지식인(Tip)"/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9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15278971" y="76916"/>
            <a:ext cx="1371719" cy="35359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 macro="[0]!이동_사용방법">
        <xdr:nvPicPr>
          <xdr:cNvPr id="10" name="Picture 68" descr="서식사용설명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565094"/>
            <a:ext cx="1139090" cy="29679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1" name="Text Box 7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86697" y="86710"/>
            <a:ext cx="11581677" cy="3713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300" b="1" i="0" u="none" strike="noStrike" baseline="0">
                <a:solidFill>
                  <a:srgbClr val="FFFF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 매입매출 통합관리 프로그램</a:t>
            </a:r>
            <a:endParaRPr lang="en-US" altLang="ko-KR" sz="1050" b="1" i="0" u="none" strike="noStrike" baseline="0">
              <a:solidFill>
                <a:srgbClr val="FFFFFF"/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" textlink="">
        <xdr:nvSpPr>
          <xdr:cNvPr id="12" name="Line 22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15252436" y="134604"/>
            <a:ext cx="0" cy="258333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>
        <xdr:nvPicPr>
          <xdr:cNvPr id="13" name="그림 12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00000000-0008-0000-07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28774" cy="269486"/>
          </a:xfrm>
          <a:prstGeom prst="rect">
            <a:avLst/>
          </a:prstGeom>
        </xdr:spPr>
      </xdr:pic>
      <xdr:sp macro="[0]!이동_거래처관리" textlink="">
        <xdr:nvSpPr>
          <xdr:cNvPr id="14" name="Text Box 76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00131" y="578815"/>
            <a:ext cx="896473" cy="26891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거래처관리</a:t>
            </a:r>
          </a:p>
        </xdr:txBody>
      </xdr:sp>
      <xdr:sp macro="[0]!이동_견적서" textlink="">
        <xdr:nvSpPr>
          <xdr:cNvPr id="15" name="Text Box 77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881515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견적서</a:t>
            </a:r>
          </a:p>
        </xdr:txBody>
      </xdr:sp>
      <xdr:sp macro="[0]!이동_계산서" textlink="">
        <xdr:nvSpPr>
          <xdr:cNvPr id="16" name="Text Box 77">
            <a:extLst>
              <a:ext uri="{FF2B5EF4-FFF2-40B4-BE49-F238E27FC236}">
                <a16:creationId xmlns:a16="http://schemas.microsoft.com/office/drawing/2014/main" id="{00000000-0008-0000-07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683075" y="578815"/>
            <a:ext cx="896231" cy="26940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계산서</a:t>
            </a:r>
          </a:p>
        </xdr:txBody>
      </xdr:sp>
      <xdr:sp macro="[0]!이동_품목관리" textlink="">
        <xdr:nvSpPr>
          <xdr:cNvPr id="17" name="Text Box 77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318725" y="578815"/>
            <a:ext cx="9514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품목관리</a:t>
            </a:r>
          </a:p>
        </xdr:txBody>
      </xdr:sp>
      <xdr:sp macro="[0]!이동_거래명세서" textlink="">
        <xdr:nvSpPr>
          <xdr:cNvPr id="18" name="Text Box 77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833991" y="578815"/>
            <a:ext cx="89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</a:p>
        </xdr:txBody>
      </xdr:sp>
      <xdr:sp macro="[0]!이동_거래명세서2" textlink="">
        <xdr:nvSpPr>
          <xdr:cNvPr id="19" name="Text Box 77">
            <a:extLst>
              <a:ext uri="{FF2B5EF4-FFF2-40B4-BE49-F238E27FC236}">
                <a16:creationId xmlns:a16="http://schemas.microsoft.com/office/drawing/2014/main" id="{00000000-0008-0000-07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788011" y="578815"/>
            <a:ext cx="89803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  <a:r>
              <a:rPr lang="en-US" altLang="ko-KR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2</a:t>
            </a:r>
            <a:endParaRPr lang="ko-KR" altLang="en-US" sz="1050" b="1" i="0" u="none" strike="noStrike" baseline="0">
              <a:solidFill>
                <a:schemeClr val="tx1">
                  <a:lumMod val="50000"/>
                  <a:lumOff val="50000"/>
                </a:schemeClr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[0]!이동_세금계산서" textlink="">
        <xdr:nvSpPr>
          <xdr:cNvPr id="20" name="Text Box 77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46309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세금계산서</a:t>
            </a:r>
          </a:p>
        </xdr:txBody>
      </xdr:sp>
      <xdr:sp macro="[0]!이동_증빙서류작성" textlink="">
        <xdr:nvSpPr>
          <xdr:cNvPr id="21" name="Text Box 77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31328" y="578815"/>
            <a:ext cx="89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증빙서류작성</a:t>
            </a:r>
          </a:p>
        </xdr:txBody>
      </xdr:sp>
      <xdr:sp macro="[0]!이동_거래내역" textlink="">
        <xdr:nvSpPr>
          <xdr:cNvPr id="22" name="Text Box 77">
            <a:extLst>
              <a:ext uri="{FF2B5EF4-FFF2-40B4-BE49-F238E27FC236}">
                <a16:creationId xmlns:a16="http://schemas.microsoft.com/office/drawing/2014/main" id="{00000000-0008-0000-0700-00001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637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거래내역</a:t>
            </a:r>
          </a:p>
        </xdr:txBody>
      </xdr:sp>
      <xdr:sp macro="[0]!이동_거래처원장" textlink="">
        <xdr:nvSpPr>
          <xdr:cNvPr id="23" name="Text Box 77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216091" y="578815"/>
            <a:ext cx="955708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거래처원장</a:t>
            </a:r>
          </a:p>
        </xdr:txBody>
      </xdr:sp>
      <xdr:sp macro="[0]!이동_일일매출" textlink="">
        <xdr:nvSpPr>
          <xdr:cNvPr id="24" name="Text Box 77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82135" y="578815"/>
            <a:ext cx="958032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일일매출</a:t>
            </a:r>
          </a:p>
        </xdr:txBody>
      </xdr:sp>
      <xdr:sp macro="[0]!이동_일일매입" textlink="">
        <xdr:nvSpPr>
          <xdr:cNvPr id="25" name="Text Box 77">
            <a:extLst>
              <a:ext uri="{FF2B5EF4-FFF2-40B4-BE49-F238E27FC236}">
                <a16:creationId xmlns:a16="http://schemas.microsoft.com/office/drawing/2014/main" id="{00000000-0008-0000-0700-00001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141757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일일매입</a:t>
            </a:r>
          </a:p>
        </xdr:txBody>
      </xdr:sp>
      <xdr:sp macro="[0]!이동_일일손익" textlink="">
        <xdr:nvSpPr>
          <xdr:cNvPr id="26" name="Text Box 77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102976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일일손익</a:t>
            </a:r>
          </a:p>
        </xdr:txBody>
      </xdr:sp>
      <xdr:sp macro="[0]!이동_월별매출" textlink="">
        <xdr:nvSpPr>
          <xdr:cNvPr id="27" name="Text Box 77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06419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월별매출</a:t>
            </a:r>
          </a:p>
        </xdr:txBody>
      </xdr:sp>
      <xdr:sp macro="[0]!이동_월별매입" textlink="">
        <xdr:nvSpPr>
          <xdr:cNvPr id="28" name="Text Box 77">
            <a:extLst>
              <a:ext uri="{FF2B5EF4-FFF2-40B4-BE49-F238E27FC236}">
                <a16:creationId xmlns:a16="http://schemas.microsoft.com/office/drawing/2014/main" id="{00000000-0008-0000-0700-00001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019310" y="578815"/>
            <a:ext cx="9563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월별매입</a:t>
            </a:r>
          </a:p>
        </xdr:txBody>
      </xdr:sp>
      <xdr:sp macro="[0]!이동_월별손익" textlink="">
        <xdr:nvSpPr>
          <xdr:cNvPr id="29" name="Text Box 77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980529" y="578815"/>
            <a:ext cx="95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월별손익</a:t>
            </a:r>
          </a:p>
        </xdr:txBody>
      </xdr:sp>
      <xdr:sp macro="" textlink="">
        <xdr:nvSpPr>
          <xdr:cNvPr id="30" name="Line 22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235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1" name="Line 22">
            <a:extLst>
              <a:ext uri="{FF2B5EF4-FFF2-40B4-BE49-F238E27FC236}">
                <a16:creationId xmlns:a16="http://schemas.microsoft.com/office/drawing/2014/main" id="{00000000-0008-0000-07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32795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2" name="Line 22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ShapeType="1"/>
          </xdr:cNvSpPr>
        </xdr:nvSpPr>
        <xdr:spPr bwMode="auto">
          <a:xfrm>
            <a:off x="42034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3" name="Line 22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52035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4" name="Line 22">
            <a:extLst>
              <a:ext uri="{FF2B5EF4-FFF2-40B4-BE49-F238E27FC236}">
                <a16:creationId xmlns:a16="http://schemas.microsoft.com/office/drawing/2014/main" id="{00000000-0008-0000-07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61560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5" name="Line 22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ShapeType="1"/>
          </xdr:cNvSpPr>
        </xdr:nvSpPr>
        <xdr:spPr bwMode="auto">
          <a:xfrm>
            <a:off x="71180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6" name="Line 22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80801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7" name="Line 22">
            <a:extLst>
              <a:ext uri="{FF2B5EF4-FFF2-40B4-BE49-F238E27FC236}">
                <a16:creationId xmlns:a16="http://schemas.microsoft.com/office/drawing/2014/main" id="{00000000-0008-0000-07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9042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8" name="Line 22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ShapeType="1"/>
          </xdr:cNvSpPr>
        </xdr:nvSpPr>
        <xdr:spPr bwMode="auto">
          <a:xfrm>
            <a:off x="997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9" name="Line 22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108804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0" name="Line 22">
            <a:extLst>
              <a:ext uri="{FF2B5EF4-FFF2-40B4-BE49-F238E27FC236}">
                <a16:creationId xmlns:a16="http://schemas.microsoft.com/office/drawing/2014/main" id="{00000000-0008-0000-07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119472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1" name="Line 22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ShapeType="1"/>
          </xdr:cNvSpPr>
        </xdr:nvSpPr>
        <xdr:spPr bwMode="auto">
          <a:xfrm>
            <a:off x="127378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2" name="Line 22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137665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5" name="Line 22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14757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8" name="Line 22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SpPr>
            <a:spLocks noChangeShapeType="1"/>
          </xdr:cNvSpPr>
        </xdr:nvSpPr>
        <xdr:spPr bwMode="auto">
          <a:xfrm>
            <a:off x="15690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200025</xdr:colOff>
      <xdr:row>4</xdr:row>
      <xdr:rowOff>228600</xdr:rowOff>
    </xdr:from>
    <xdr:to>
      <xdr:col>4</xdr:col>
      <xdr:colOff>381000</xdr:colOff>
      <xdr:row>6</xdr:row>
      <xdr:rowOff>0</xdr:rowOff>
    </xdr:to>
    <xdr:pic macro="[0]!최신현황일일손익">
      <xdr:nvPicPr>
        <xdr:cNvPr id="44" name="Picture 57" descr="내역조회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4763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17</xdr:col>
      <xdr:colOff>628650</xdr:colOff>
      <xdr:row>3</xdr:row>
      <xdr:rowOff>295275</xdr:rowOff>
    </xdr:from>
    <xdr:to>
      <xdr:col>19</xdr:col>
      <xdr:colOff>9525</xdr:colOff>
      <xdr:row>4</xdr:row>
      <xdr:rowOff>57150</xdr:rowOff>
    </xdr:to>
    <xdr:pic macro="[0]!미리보기">
      <xdr:nvPicPr>
        <xdr:cNvPr id="46" name="Picture 37" descr="미리보기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82650" y="1038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19</xdr:col>
      <xdr:colOff>71437</xdr:colOff>
      <xdr:row>3</xdr:row>
      <xdr:rowOff>295275</xdr:rowOff>
    </xdr:from>
    <xdr:to>
      <xdr:col>20</xdr:col>
      <xdr:colOff>252412</xdr:colOff>
      <xdr:row>4</xdr:row>
      <xdr:rowOff>57150</xdr:rowOff>
    </xdr:to>
    <xdr:pic macro="[0]!출력하기">
      <xdr:nvPicPr>
        <xdr:cNvPr id="47" name="Picture 52" descr="출력하기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25637" y="1038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20</xdr:col>
      <xdr:colOff>314325</xdr:colOff>
      <xdr:row>3</xdr:row>
      <xdr:rowOff>295275</xdr:rowOff>
    </xdr:from>
    <xdr:to>
      <xdr:col>21</xdr:col>
      <xdr:colOff>495300</xdr:colOff>
      <xdr:row>4</xdr:row>
      <xdr:rowOff>57150</xdr:rowOff>
    </xdr:to>
    <xdr:pic macro="[0]!파일생성_일일매출">
      <xdr:nvPicPr>
        <xdr:cNvPr id="48" name="Picture 53" descr="파일생성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68625" y="1038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21</xdr:col>
      <xdr:colOff>504825</xdr:colOff>
      <xdr:row>3</xdr:row>
      <xdr:rowOff>217293</xdr:rowOff>
    </xdr:to>
    <xdr:grpSp>
      <xdr:nvGrpSpPr>
        <xdr:cNvPr id="6" name="그룹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pSpPr/>
      </xdr:nvGrpSpPr>
      <xdr:grpSpPr>
        <a:xfrm>
          <a:off x="0" y="0"/>
          <a:ext cx="16659225" cy="960243"/>
          <a:chOff x="0" y="1"/>
          <a:chExt cx="16659225" cy="960243"/>
        </a:xfrm>
      </xdr:grpSpPr>
      <xdr:pic>
        <xdr:nvPicPr>
          <xdr:cNvPr id="7" name="그림 6"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"/>
            <a:ext cx="16659225" cy="960243"/>
          </a:xfrm>
          <a:prstGeom prst="rect">
            <a:avLst/>
          </a:prstGeom>
        </xdr:spPr>
      </xdr:pic>
      <xdr:pic>
        <xdr:nvPicPr>
          <xdr:cNvPr id="8" name="Picture 63" descr="엑셀지식in">
            <a:hlinkClick xmlns:r="http://schemas.openxmlformats.org/officeDocument/2006/relationships" r:id="rId6" tooltip="비즈폼 엑셀상담 서비스"/>
            <a:extLst>
              <a:ext uri="{FF2B5EF4-FFF2-40B4-BE49-F238E27FC236}">
                <a16:creationId xmlns:a16="http://schemas.microsoft.com/office/drawing/2014/main" id="{00000000-0008-0000-08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3665656" y="76916"/>
            <a:ext cx="1622953" cy="35447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9" name="Picture 64" descr="엑셀상담서비스">
            <a:hlinkClick xmlns:r="http://schemas.openxmlformats.org/officeDocument/2006/relationships" r:id="rId8" tooltip="비즈폼 엑셀지식인(Tip)"/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9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15278971" y="76916"/>
            <a:ext cx="1371719" cy="35359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 macro="[0]!이동_사용방법">
        <xdr:nvPicPr>
          <xdr:cNvPr id="10" name="Picture 68" descr="서식사용설명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565094"/>
            <a:ext cx="1139090" cy="29679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1" name="Text Box 71">
            <a:extLst>
              <a:ext uri="{FF2B5EF4-FFF2-40B4-BE49-F238E27FC236}">
                <a16:creationId xmlns:a16="http://schemas.microsoft.com/office/drawing/2014/main" id="{00000000-0008-0000-0800-00000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86697" y="86710"/>
            <a:ext cx="11581677" cy="3713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300" b="1" i="0" u="none" strike="noStrike" baseline="0">
                <a:solidFill>
                  <a:srgbClr val="FFFF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 매입매출 통합관리 프로그램</a:t>
            </a:r>
            <a:endParaRPr lang="en-US" altLang="ko-KR" sz="1050" b="1" i="0" u="none" strike="noStrike" baseline="0">
              <a:solidFill>
                <a:srgbClr val="FFFFFF"/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" textlink="">
        <xdr:nvSpPr>
          <xdr:cNvPr id="12" name="Line 22">
            <a:extLst>
              <a:ext uri="{FF2B5EF4-FFF2-40B4-BE49-F238E27FC236}">
                <a16:creationId xmlns:a16="http://schemas.microsoft.com/office/drawing/2014/main" id="{00000000-0008-0000-08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15252436" y="134604"/>
            <a:ext cx="0" cy="258333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>
        <xdr:nvPicPr>
          <xdr:cNvPr id="13" name="그림 12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00000000-0008-0000-08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28774" cy="269486"/>
          </a:xfrm>
          <a:prstGeom prst="rect">
            <a:avLst/>
          </a:prstGeom>
        </xdr:spPr>
      </xdr:pic>
      <xdr:sp macro="[0]!이동_거래처관리" textlink="">
        <xdr:nvSpPr>
          <xdr:cNvPr id="14" name="Text Box 76">
            <a:extLst>
              <a:ext uri="{FF2B5EF4-FFF2-40B4-BE49-F238E27FC236}">
                <a16:creationId xmlns:a16="http://schemas.microsoft.com/office/drawing/2014/main" id="{00000000-0008-0000-0800-00000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00131" y="578815"/>
            <a:ext cx="896473" cy="26891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거래처관리</a:t>
            </a:r>
          </a:p>
        </xdr:txBody>
      </xdr:sp>
      <xdr:sp macro="[0]!이동_견적서" textlink="">
        <xdr:nvSpPr>
          <xdr:cNvPr id="15" name="Text Box 77">
            <a:extLst>
              <a:ext uri="{FF2B5EF4-FFF2-40B4-BE49-F238E27FC236}">
                <a16:creationId xmlns:a16="http://schemas.microsoft.com/office/drawing/2014/main" id="{00000000-0008-0000-0800-00000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881515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견적서</a:t>
            </a:r>
          </a:p>
        </xdr:txBody>
      </xdr:sp>
      <xdr:sp macro="[0]!이동_계산서" textlink="">
        <xdr:nvSpPr>
          <xdr:cNvPr id="16" name="Text Box 77">
            <a:extLst>
              <a:ext uri="{FF2B5EF4-FFF2-40B4-BE49-F238E27FC236}">
                <a16:creationId xmlns:a16="http://schemas.microsoft.com/office/drawing/2014/main" id="{00000000-0008-0000-08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683075" y="578815"/>
            <a:ext cx="896231" cy="26940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계산서</a:t>
            </a:r>
          </a:p>
        </xdr:txBody>
      </xdr:sp>
      <xdr:sp macro="[0]!이동_품목관리" textlink="">
        <xdr:nvSpPr>
          <xdr:cNvPr id="17" name="Text Box 77">
            <a:extLst>
              <a:ext uri="{FF2B5EF4-FFF2-40B4-BE49-F238E27FC236}">
                <a16:creationId xmlns:a16="http://schemas.microsoft.com/office/drawing/2014/main" id="{00000000-0008-0000-08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318725" y="578815"/>
            <a:ext cx="9514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품목관리</a:t>
            </a:r>
          </a:p>
        </xdr:txBody>
      </xdr:sp>
      <xdr:sp macro="[0]!이동_거래명세서" textlink="">
        <xdr:nvSpPr>
          <xdr:cNvPr id="18" name="Text Box 77">
            <a:extLst>
              <a:ext uri="{FF2B5EF4-FFF2-40B4-BE49-F238E27FC236}">
                <a16:creationId xmlns:a16="http://schemas.microsoft.com/office/drawing/2014/main" id="{00000000-0008-0000-08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833991" y="578815"/>
            <a:ext cx="89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</a:p>
        </xdr:txBody>
      </xdr:sp>
      <xdr:sp macro="[0]!이동_거래명세서2" textlink="">
        <xdr:nvSpPr>
          <xdr:cNvPr id="19" name="Text Box 77">
            <a:extLst>
              <a:ext uri="{FF2B5EF4-FFF2-40B4-BE49-F238E27FC236}">
                <a16:creationId xmlns:a16="http://schemas.microsoft.com/office/drawing/2014/main" id="{00000000-0008-0000-08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788011" y="578815"/>
            <a:ext cx="89803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  <a:r>
              <a:rPr lang="en-US" altLang="ko-KR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2</a:t>
            </a:r>
            <a:endParaRPr lang="ko-KR" altLang="en-US" sz="1050" b="1" i="0" u="none" strike="noStrike" baseline="0">
              <a:solidFill>
                <a:schemeClr val="tx1">
                  <a:lumMod val="50000"/>
                  <a:lumOff val="50000"/>
                </a:schemeClr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[0]!이동_세금계산서" textlink="">
        <xdr:nvSpPr>
          <xdr:cNvPr id="20" name="Text Box 77">
            <a:extLst>
              <a:ext uri="{FF2B5EF4-FFF2-40B4-BE49-F238E27FC236}">
                <a16:creationId xmlns:a16="http://schemas.microsoft.com/office/drawing/2014/main" id="{00000000-0008-0000-08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46309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세금계산서</a:t>
            </a:r>
          </a:p>
        </xdr:txBody>
      </xdr:sp>
      <xdr:sp macro="[0]!이동_증빙서류작성" textlink="">
        <xdr:nvSpPr>
          <xdr:cNvPr id="21" name="Text Box 77">
            <a:extLst>
              <a:ext uri="{FF2B5EF4-FFF2-40B4-BE49-F238E27FC236}">
                <a16:creationId xmlns:a16="http://schemas.microsoft.com/office/drawing/2014/main" id="{00000000-0008-0000-0800-00001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31328" y="578815"/>
            <a:ext cx="89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증빙서류작성</a:t>
            </a:r>
          </a:p>
        </xdr:txBody>
      </xdr:sp>
      <xdr:sp macro="[0]!이동_거래내역" textlink="">
        <xdr:nvSpPr>
          <xdr:cNvPr id="22" name="Text Box 77">
            <a:extLst>
              <a:ext uri="{FF2B5EF4-FFF2-40B4-BE49-F238E27FC236}">
                <a16:creationId xmlns:a16="http://schemas.microsoft.com/office/drawing/2014/main" id="{00000000-0008-0000-0800-00001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637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거래내역</a:t>
            </a:r>
          </a:p>
        </xdr:txBody>
      </xdr:sp>
      <xdr:sp macro="[0]!이동_거래처원장" textlink="">
        <xdr:nvSpPr>
          <xdr:cNvPr id="23" name="Text Box 77">
            <a:extLst>
              <a:ext uri="{FF2B5EF4-FFF2-40B4-BE49-F238E27FC236}">
                <a16:creationId xmlns:a16="http://schemas.microsoft.com/office/drawing/2014/main" id="{00000000-0008-0000-0800-00001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216091" y="578815"/>
            <a:ext cx="955708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거래처원장</a:t>
            </a:r>
          </a:p>
        </xdr:txBody>
      </xdr:sp>
      <xdr:sp macro="[0]!이동_일일매출" textlink="">
        <xdr:nvSpPr>
          <xdr:cNvPr id="24" name="Text Box 77">
            <a:extLst>
              <a:ext uri="{FF2B5EF4-FFF2-40B4-BE49-F238E27FC236}">
                <a16:creationId xmlns:a16="http://schemas.microsoft.com/office/drawing/2014/main" id="{00000000-0008-0000-0800-00001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82135" y="578815"/>
            <a:ext cx="958032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일일매출</a:t>
            </a:r>
          </a:p>
        </xdr:txBody>
      </xdr:sp>
      <xdr:sp macro="[0]!이동_일일매입" textlink="">
        <xdr:nvSpPr>
          <xdr:cNvPr id="25" name="Text Box 77">
            <a:extLst>
              <a:ext uri="{FF2B5EF4-FFF2-40B4-BE49-F238E27FC236}">
                <a16:creationId xmlns:a16="http://schemas.microsoft.com/office/drawing/2014/main" id="{00000000-0008-0000-0800-00001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141757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일일매입</a:t>
            </a:r>
          </a:p>
        </xdr:txBody>
      </xdr:sp>
      <xdr:sp macro="[0]!이동_일일손익" textlink="">
        <xdr:nvSpPr>
          <xdr:cNvPr id="26" name="Text Box 77">
            <a:extLst>
              <a:ext uri="{FF2B5EF4-FFF2-40B4-BE49-F238E27FC236}">
                <a16:creationId xmlns:a16="http://schemas.microsoft.com/office/drawing/2014/main" id="{00000000-0008-0000-0800-00001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102976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일일손익</a:t>
            </a:r>
          </a:p>
        </xdr:txBody>
      </xdr:sp>
      <xdr:sp macro="[0]!이동_월별매출" textlink="">
        <xdr:nvSpPr>
          <xdr:cNvPr id="27" name="Text Box 77">
            <a:extLst>
              <a:ext uri="{FF2B5EF4-FFF2-40B4-BE49-F238E27FC236}">
                <a16:creationId xmlns:a16="http://schemas.microsoft.com/office/drawing/2014/main" id="{00000000-0008-0000-0800-00001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06419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월별매출</a:t>
            </a:r>
          </a:p>
        </xdr:txBody>
      </xdr:sp>
      <xdr:sp macro="[0]!이동_월별매입" textlink="">
        <xdr:nvSpPr>
          <xdr:cNvPr id="28" name="Text Box 77">
            <a:extLst>
              <a:ext uri="{FF2B5EF4-FFF2-40B4-BE49-F238E27FC236}">
                <a16:creationId xmlns:a16="http://schemas.microsoft.com/office/drawing/2014/main" id="{00000000-0008-0000-0800-00001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019310" y="578815"/>
            <a:ext cx="9563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월별매입</a:t>
            </a:r>
          </a:p>
        </xdr:txBody>
      </xdr:sp>
      <xdr:sp macro="[0]!이동_월별손익" textlink="">
        <xdr:nvSpPr>
          <xdr:cNvPr id="29" name="Text Box 77">
            <a:extLst>
              <a:ext uri="{FF2B5EF4-FFF2-40B4-BE49-F238E27FC236}">
                <a16:creationId xmlns:a16="http://schemas.microsoft.com/office/drawing/2014/main" id="{00000000-0008-0000-0800-00001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980529" y="578815"/>
            <a:ext cx="95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월별손익</a:t>
            </a:r>
          </a:p>
        </xdr:txBody>
      </xdr:sp>
      <xdr:sp macro="" textlink="">
        <xdr:nvSpPr>
          <xdr:cNvPr id="30" name="Line 22">
            <a:extLst>
              <a:ext uri="{FF2B5EF4-FFF2-40B4-BE49-F238E27FC236}">
                <a16:creationId xmlns:a16="http://schemas.microsoft.com/office/drawing/2014/main" id="{00000000-0008-0000-08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235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1" name="Line 22">
            <a:extLst>
              <a:ext uri="{FF2B5EF4-FFF2-40B4-BE49-F238E27FC236}">
                <a16:creationId xmlns:a16="http://schemas.microsoft.com/office/drawing/2014/main" id="{00000000-0008-0000-08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32795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2" name="Line 22">
            <a:extLst>
              <a:ext uri="{FF2B5EF4-FFF2-40B4-BE49-F238E27FC236}">
                <a16:creationId xmlns:a16="http://schemas.microsoft.com/office/drawing/2014/main" id="{00000000-0008-0000-0800-000020000000}"/>
              </a:ext>
            </a:extLst>
          </xdr:cNvPr>
          <xdr:cNvSpPr>
            <a:spLocks noChangeShapeType="1"/>
          </xdr:cNvSpPr>
        </xdr:nvSpPr>
        <xdr:spPr bwMode="auto">
          <a:xfrm>
            <a:off x="42034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3" name="Line 22">
            <a:extLst>
              <a:ext uri="{FF2B5EF4-FFF2-40B4-BE49-F238E27FC236}">
                <a16:creationId xmlns:a16="http://schemas.microsoft.com/office/drawing/2014/main" id="{00000000-0008-0000-08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52035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4" name="Line 22">
            <a:extLst>
              <a:ext uri="{FF2B5EF4-FFF2-40B4-BE49-F238E27FC236}">
                <a16:creationId xmlns:a16="http://schemas.microsoft.com/office/drawing/2014/main" id="{00000000-0008-0000-08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61560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5" name="Line 22">
            <a:extLst>
              <a:ext uri="{FF2B5EF4-FFF2-40B4-BE49-F238E27FC236}">
                <a16:creationId xmlns:a16="http://schemas.microsoft.com/office/drawing/2014/main" id="{00000000-0008-0000-0800-000023000000}"/>
              </a:ext>
            </a:extLst>
          </xdr:cNvPr>
          <xdr:cNvSpPr>
            <a:spLocks noChangeShapeType="1"/>
          </xdr:cNvSpPr>
        </xdr:nvSpPr>
        <xdr:spPr bwMode="auto">
          <a:xfrm>
            <a:off x="71180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6" name="Line 22">
            <a:extLst>
              <a:ext uri="{FF2B5EF4-FFF2-40B4-BE49-F238E27FC236}">
                <a16:creationId xmlns:a16="http://schemas.microsoft.com/office/drawing/2014/main" id="{00000000-0008-0000-08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80801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7" name="Line 22">
            <a:extLst>
              <a:ext uri="{FF2B5EF4-FFF2-40B4-BE49-F238E27FC236}">
                <a16:creationId xmlns:a16="http://schemas.microsoft.com/office/drawing/2014/main" id="{00000000-0008-0000-08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9042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8" name="Line 22">
            <a:extLst>
              <a:ext uri="{FF2B5EF4-FFF2-40B4-BE49-F238E27FC236}">
                <a16:creationId xmlns:a16="http://schemas.microsoft.com/office/drawing/2014/main" id="{00000000-0008-0000-0800-000026000000}"/>
              </a:ext>
            </a:extLst>
          </xdr:cNvPr>
          <xdr:cNvSpPr>
            <a:spLocks noChangeShapeType="1"/>
          </xdr:cNvSpPr>
        </xdr:nvSpPr>
        <xdr:spPr bwMode="auto">
          <a:xfrm>
            <a:off x="997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9" name="Line 22">
            <a:extLst>
              <a:ext uri="{FF2B5EF4-FFF2-40B4-BE49-F238E27FC236}">
                <a16:creationId xmlns:a16="http://schemas.microsoft.com/office/drawing/2014/main" id="{00000000-0008-0000-08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108804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0" name="Line 22">
            <a:extLst>
              <a:ext uri="{FF2B5EF4-FFF2-40B4-BE49-F238E27FC236}">
                <a16:creationId xmlns:a16="http://schemas.microsoft.com/office/drawing/2014/main" id="{00000000-0008-0000-08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119472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1" name="Line 22">
            <a:extLst>
              <a:ext uri="{FF2B5EF4-FFF2-40B4-BE49-F238E27FC236}">
                <a16:creationId xmlns:a16="http://schemas.microsoft.com/office/drawing/2014/main" id="{00000000-0008-0000-0800-000029000000}"/>
              </a:ext>
            </a:extLst>
          </xdr:cNvPr>
          <xdr:cNvSpPr>
            <a:spLocks noChangeShapeType="1"/>
          </xdr:cNvSpPr>
        </xdr:nvSpPr>
        <xdr:spPr bwMode="auto">
          <a:xfrm>
            <a:off x="127378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2" name="Line 22">
            <a:extLst>
              <a:ext uri="{FF2B5EF4-FFF2-40B4-BE49-F238E27FC236}">
                <a16:creationId xmlns:a16="http://schemas.microsoft.com/office/drawing/2014/main" id="{00000000-0008-0000-08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137665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3" name="Line 22">
            <a:extLst>
              <a:ext uri="{FF2B5EF4-FFF2-40B4-BE49-F238E27FC236}">
                <a16:creationId xmlns:a16="http://schemas.microsoft.com/office/drawing/2014/main" id="{00000000-0008-0000-08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14757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5" name="Line 22">
            <a:extLst>
              <a:ext uri="{FF2B5EF4-FFF2-40B4-BE49-F238E27FC236}">
                <a16:creationId xmlns:a16="http://schemas.microsoft.com/office/drawing/2014/main" id="{00000000-0008-0000-08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15690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209550</xdr:colOff>
      <xdr:row>4</xdr:row>
      <xdr:rowOff>238125</xdr:rowOff>
    </xdr:from>
    <xdr:to>
      <xdr:col>3</xdr:col>
      <xdr:colOff>504825</xdr:colOff>
      <xdr:row>6</xdr:row>
      <xdr:rowOff>9525</xdr:rowOff>
    </xdr:to>
    <xdr:pic macro="[0]!최신현황월별매출">
      <xdr:nvPicPr>
        <xdr:cNvPr id="44" name="Picture 57" descr="내역조회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4859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19</xdr:col>
      <xdr:colOff>561975</xdr:colOff>
      <xdr:row>3</xdr:row>
      <xdr:rowOff>304800</xdr:rowOff>
    </xdr:from>
    <xdr:to>
      <xdr:col>21</xdr:col>
      <xdr:colOff>19050</xdr:colOff>
      <xdr:row>4</xdr:row>
      <xdr:rowOff>66675</xdr:rowOff>
    </xdr:to>
    <xdr:pic macro="[0]!미리보기">
      <xdr:nvPicPr>
        <xdr:cNvPr id="46" name="Picture 37" descr="미리보기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2175" y="10477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21</xdr:col>
      <xdr:colOff>80962</xdr:colOff>
      <xdr:row>3</xdr:row>
      <xdr:rowOff>304800</xdr:rowOff>
    </xdr:from>
    <xdr:to>
      <xdr:col>22</xdr:col>
      <xdr:colOff>300037</xdr:colOff>
      <xdr:row>4</xdr:row>
      <xdr:rowOff>66675</xdr:rowOff>
    </xdr:to>
    <xdr:pic macro="[0]!출력하기">
      <xdr:nvPicPr>
        <xdr:cNvPr id="47" name="Picture 52" descr="출력하기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35162" y="10477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22</xdr:col>
      <xdr:colOff>361950</xdr:colOff>
      <xdr:row>3</xdr:row>
      <xdr:rowOff>304800</xdr:rowOff>
    </xdr:from>
    <xdr:to>
      <xdr:col>23</xdr:col>
      <xdr:colOff>581025</xdr:colOff>
      <xdr:row>4</xdr:row>
      <xdr:rowOff>66675</xdr:rowOff>
    </xdr:to>
    <xdr:pic macro="[0]!파일생성_일일매출">
      <xdr:nvPicPr>
        <xdr:cNvPr id="48" name="Picture 53" descr="파일생성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78150" y="10477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23</xdr:col>
      <xdr:colOff>581025</xdr:colOff>
      <xdr:row>3</xdr:row>
      <xdr:rowOff>217293</xdr:rowOff>
    </xdr:to>
    <xdr:grpSp>
      <xdr:nvGrpSpPr>
        <xdr:cNvPr id="6" name="그룹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GrpSpPr/>
      </xdr:nvGrpSpPr>
      <xdr:grpSpPr>
        <a:xfrm>
          <a:off x="0" y="0"/>
          <a:ext cx="16659225" cy="960243"/>
          <a:chOff x="0" y="1"/>
          <a:chExt cx="16659225" cy="960243"/>
        </a:xfrm>
      </xdr:grpSpPr>
      <xdr:pic>
        <xdr:nvPicPr>
          <xdr:cNvPr id="7" name="그림 6">
            <a:extLst>
              <a:ext uri="{FF2B5EF4-FFF2-40B4-BE49-F238E27FC236}">
                <a16:creationId xmlns:a16="http://schemas.microsoft.com/office/drawing/2014/main" id="{00000000-0008-0000-09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"/>
            <a:ext cx="16659225" cy="960243"/>
          </a:xfrm>
          <a:prstGeom prst="rect">
            <a:avLst/>
          </a:prstGeom>
        </xdr:spPr>
      </xdr:pic>
      <xdr:pic>
        <xdr:nvPicPr>
          <xdr:cNvPr id="8" name="Picture 63" descr="엑셀지식in">
            <a:hlinkClick xmlns:r="http://schemas.openxmlformats.org/officeDocument/2006/relationships" r:id="rId6" tooltip="비즈폼 엑셀상담 서비스"/>
            <a:extLst>
              <a:ext uri="{FF2B5EF4-FFF2-40B4-BE49-F238E27FC236}">
                <a16:creationId xmlns:a16="http://schemas.microsoft.com/office/drawing/2014/main" id="{00000000-0008-0000-09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3665656" y="76916"/>
            <a:ext cx="1622953" cy="35447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9" name="Picture 64" descr="엑셀상담서비스">
            <a:hlinkClick xmlns:r="http://schemas.openxmlformats.org/officeDocument/2006/relationships" r:id="rId8" tooltip="비즈폼 엑셀지식인(Tip)"/>
            <a:extLst>
              <a:ext uri="{FF2B5EF4-FFF2-40B4-BE49-F238E27FC236}">
                <a16:creationId xmlns:a16="http://schemas.microsoft.com/office/drawing/2014/main" id="{00000000-0008-0000-0900-000009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9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15278971" y="76916"/>
            <a:ext cx="1371719" cy="35359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 macro="[0]!이동_사용방법">
        <xdr:nvPicPr>
          <xdr:cNvPr id="10" name="Picture 68" descr="서식사용설명">
            <a:extLst>
              <a:ext uri="{FF2B5EF4-FFF2-40B4-BE49-F238E27FC236}">
                <a16:creationId xmlns:a16="http://schemas.microsoft.com/office/drawing/2014/main" id="{00000000-0008-0000-0900-00000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565094"/>
            <a:ext cx="1139090" cy="29679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1" name="Text Box 71">
            <a:extLst>
              <a:ext uri="{FF2B5EF4-FFF2-40B4-BE49-F238E27FC236}">
                <a16:creationId xmlns:a16="http://schemas.microsoft.com/office/drawing/2014/main" id="{00000000-0008-0000-0900-00000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86697" y="86710"/>
            <a:ext cx="11581677" cy="3713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300" b="1" i="0" u="none" strike="noStrike" baseline="0">
                <a:solidFill>
                  <a:srgbClr val="FFFF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 매입매출 통합관리 프로그램</a:t>
            </a:r>
            <a:endParaRPr lang="en-US" altLang="ko-KR" sz="1050" b="1" i="0" u="none" strike="noStrike" baseline="0">
              <a:solidFill>
                <a:srgbClr val="FFFFFF"/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" textlink="">
        <xdr:nvSpPr>
          <xdr:cNvPr id="12" name="Line 22">
            <a:extLst>
              <a:ext uri="{FF2B5EF4-FFF2-40B4-BE49-F238E27FC236}">
                <a16:creationId xmlns:a16="http://schemas.microsoft.com/office/drawing/2014/main" id="{00000000-0008-0000-09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15252436" y="134604"/>
            <a:ext cx="0" cy="258333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>
        <xdr:nvPicPr>
          <xdr:cNvPr id="13" name="그림 12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00000000-0008-0000-09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28774" cy="269486"/>
          </a:xfrm>
          <a:prstGeom prst="rect">
            <a:avLst/>
          </a:prstGeom>
        </xdr:spPr>
      </xdr:pic>
      <xdr:sp macro="[0]!이동_거래처관리" textlink="">
        <xdr:nvSpPr>
          <xdr:cNvPr id="14" name="Text Box 76">
            <a:extLst>
              <a:ext uri="{FF2B5EF4-FFF2-40B4-BE49-F238E27FC236}">
                <a16:creationId xmlns:a16="http://schemas.microsoft.com/office/drawing/2014/main" id="{00000000-0008-0000-0900-00000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00131" y="578815"/>
            <a:ext cx="896473" cy="26891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거래처관리</a:t>
            </a:r>
          </a:p>
        </xdr:txBody>
      </xdr:sp>
      <xdr:sp macro="[0]!이동_견적서" textlink="">
        <xdr:nvSpPr>
          <xdr:cNvPr id="15" name="Text Box 77">
            <a:extLst>
              <a:ext uri="{FF2B5EF4-FFF2-40B4-BE49-F238E27FC236}">
                <a16:creationId xmlns:a16="http://schemas.microsoft.com/office/drawing/2014/main" id="{00000000-0008-0000-0900-00000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881515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견적서</a:t>
            </a:r>
          </a:p>
        </xdr:txBody>
      </xdr:sp>
      <xdr:sp macro="[0]!이동_계산서" textlink="">
        <xdr:nvSpPr>
          <xdr:cNvPr id="16" name="Text Box 77">
            <a:extLst>
              <a:ext uri="{FF2B5EF4-FFF2-40B4-BE49-F238E27FC236}">
                <a16:creationId xmlns:a16="http://schemas.microsoft.com/office/drawing/2014/main" id="{00000000-0008-0000-09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683075" y="578815"/>
            <a:ext cx="896231" cy="26940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계산서</a:t>
            </a:r>
          </a:p>
        </xdr:txBody>
      </xdr:sp>
      <xdr:sp macro="[0]!이동_품목관리" textlink="">
        <xdr:nvSpPr>
          <xdr:cNvPr id="17" name="Text Box 77">
            <a:extLst>
              <a:ext uri="{FF2B5EF4-FFF2-40B4-BE49-F238E27FC236}">
                <a16:creationId xmlns:a16="http://schemas.microsoft.com/office/drawing/2014/main" id="{00000000-0008-0000-09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318725" y="578815"/>
            <a:ext cx="9514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품목관리</a:t>
            </a:r>
          </a:p>
        </xdr:txBody>
      </xdr:sp>
      <xdr:sp macro="[0]!이동_거래명세서" textlink="">
        <xdr:nvSpPr>
          <xdr:cNvPr id="18" name="Text Box 77">
            <a:extLst>
              <a:ext uri="{FF2B5EF4-FFF2-40B4-BE49-F238E27FC236}">
                <a16:creationId xmlns:a16="http://schemas.microsoft.com/office/drawing/2014/main" id="{00000000-0008-0000-09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833991" y="578815"/>
            <a:ext cx="89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</a:p>
        </xdr:txBody>
      </xdr:sp>
      <xdr:sp macro="[0]!이동_거래명세서2" textlink="">
        <xdr:nvSpPr>
          <xdr:cNvPr id="19" name="Text Box 77">
            <a:extLst>
              <a:ext uri="{FF2B5EF4-FFF2-40B4-BE49-F238E27FC236}">
                <a16:creationId xmlns:a16="http://schemas.microsoft.com/office/drawing/2014/main" id="{00000000-0008-0000-09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788011" y="578815"/>
            <a:ext cx="89803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  <a:r>
              <a:rPr lang="en-US" altLang="ko-KR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2</a:t>
            </a:r>
            <a:endParaRPr lang="ko-KR" altLang="en-US" sz="1050" b="1" i="0" u="none" strike="noStrike" baseline="0">
              <a:solidFill>
                <a:schemeClr val="tx1">
                  <a:lumMod val="50000"/>
                  <a:lumOff val="50000"/>
                </a:schemeClr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[0]!이동_세금계산서" textlink="">
        <xdr:nvSpPr>
          <xdr:cNvPr id="20" name="Text Box 77">
            <a:extLst>
              <a:ext uri="{FF2B5EF4-FFF2-40B4-BE49-F238E27FC236}">
                <a16:creationId xmlns:a16="http://schemas.microsoft.com/office/drawing/2014/main" id="{00000000-0008-0000-09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46309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세금계산서</a:t>
            </a:r>
          </a:p>
        </xdr:txBody>
      </xdr:sp>
      <xdr:sp macro="[0]!이동_증빙서류작성" textlink="">
        <xdr:nvSpPr>
          <xdr:cNvPr id="21" name="Text Box 77">
            <a:extLst>
              <a:ext uri="{FF2B5EF4-FFF2-40B4-BE49-F238E27FC236}">
                <a16:creationId xmlns:a16="http://schemas.microsoft.com/office/drawing/2014/main" id="{00000000-0008-0000-0900-00001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31328" y="578815"/>
            <a:ext cx="89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증빙서류작성</a:t>
            </a:r>
          </a:p>
        </xdr:txBody>
      </xdr:sp>
      <xdr:sp macro="[0]!이동_거래내역" textlink="">
        <xdr:nvSpPr>
          <xdr:cNvPr id="22" name="Text Box 77">
            <a:extLst>
              <a:ext uri="{FF2B5EF4-FFF2-40B4-BE49-F238E27FC236}">
                <a16:creationId xmlns:a16="http://schemas.microsoft.com/office/drawing/2014/main" id="{00000000-0008-0000-0900-00001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637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거래내역</a:t>
            </a:r>
          </a:p>
        </xdr:txBody>
      </xdr:sp>
      <xdr:sp macro="[0]!이동_거래처원장" textlink="">
        <xdr:nvSpPr>
          <xdr:cNvPr id="23" name="Text Box 77">
            <a:extLst>
              <a:ext uri="{FF2B5EF4-FFF2-40B4-BE49-F238E27FC236}">
                <a16:creationId xmlns:a16="http://schemas.microsoft.com/office/drawing/2014/main" id="{00000000-0008-0000-0900-00001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216091" y="578815"/>
            <a:ext cx="955708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거래처원장</a:t>
            </a:r>
          </a:p>
        </xdr:txBody>
      </xdr:sp>
      <xdr:sp macro="[0]!이동_일일매출" textlink="">
        <xdr:nvSpPr>
          <xdr:cNvPr id="24" name="Text Box 77">
            <a:extLst>
              <a:ext uri="{FF2B5EF4-FFF2-40B4-BE49-F238E27FC236}">
                <a16:creationId xmlns:a16="http://schemas.microsoft.com/office/drawing/2014/main" id="{00000000-0008-0000-0900-00001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82135" y="578815"/>
            <a:ext cx="958032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일일매출</a:t>
            </a:r>
          </a:p>
        </xdr:txBody>
      </xdr:sp>
      <xdr:sp macro="[0]!이동_일일매입" textlink="">
        <xdr:nvSpPr>
          <xdr:cNvPr id="25" name="Text Box 77">
            <a:extLst>
              <a:ext uri="{FF2B5EF4-FFF2-40B4-BE49-F238E27FC236}">
                <a16:creationId xmlns:a16="http://schemas.microsoft.com/office/drawing/2014/main" id="{00000000-0008-0000-0900-00001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141757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일일매입</a:t>
            </a:r>
          </a:p>
        </xdr:txBody>
      </xdr:sp>
      <xdr:sp macro="[0]!이동_일일손익" textlink="">
        <xdr:nvSpPr>
          <xdr:cNvPr id="26" name="Text Box 77">
            <a:extLst>
              <a:ext uri="{FF2B5EF4-FFF2-40B4-BE49-F238E27FC236}">
                <a16:creationId xmlns:a16="http://schemas.microsoft.com/office/drawing/2014/main" id="{00000000-0008-0000-0900-00001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102976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일일손익</a:t>
            </a:r>
          </a:p>
        </xdr:txBody>
      </xdr:sp>
      <xdr:sp macro="[0]!이동_월별매출" textlink="">
        <xdr:nvSpPr>
          <xdr:cNvPr id="27" name="Text Box 77">
            <a:extLst>
              <a:ext uri="{FF2B5EF4-FFF2-40B4-BE49-F238E27FC236}">
                <a16:creationId xmlns:a16="http://schemas.microsoft.com/office/drawing/2014/main" id="{00000000-0008-0000-0900-00001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06419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월별매출</a:t>
            </a:r>
          </a:p>
        </xdr:txBody>
      </xdr:sp>
      <xdr:sp macro="[0]!이동_월별매입" textlink="">
        <xdr:nvSpPr>
          <xdr:cNvPr id="28" name="Text Box 77">
            <a:extLst>
              <a:ext uri="{FF2B5EF4-FFF2-40B4-BE49-F238E27FC236}">
                <a16:creationId xmlns:a16="http://schemas.microsoft.com/office/drawing/2014/main" id="{00000000-0008-0000-0900-00001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019310" y="578815"/>
            <a:ext cx="9563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월별매입</a:t>
            </a:r>
          </a:p>
        </xdr:txBody>
      </xdr:sp>
      <xdr:sp macro="[0]!이동_월별손익" textlink="">
        <xdr:nvSpPr>
          <xdr:cNvPr id="29" name="Text Box 77">
            <a:extLst>
              <a:ext uri="{FF2B5EF4-FFF2-40B4-BE49-F238E27FC236}">
                <a16:creationId xmlns:a16="http://schemas.microsoft.com/office/drawing/2014/main" id="{00000000-0008-0000-0900-00001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980529" y="578815"/>
            <a:ext cx="95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월별손익</a:t>
            </a:r>
          </a:p>
        </xdr:txBody>
      </xdr:sp>
      <xdr:sp macro="" textlink="">
        <xdr:nvSpPr>
          <xdr:cNvPr id="30" name="Line 22">
            <a:extLst>
              <a:ext uri="{FF2B5EF4-FFF2-40B4-BE49-F238E27FC236}">
                <a16:creationId xmlns:a16="http://schemas.microsoft.com/office/drawing/2014/main" id="{00000000-0008-0000-09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235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1" name="Line 22">
            <a:extLst>
              <a:ext uri="{FF2B5EF4-FFF2-40B4-BE49-F238E27FC236}">
                <a16:creationId xmlns:a16="http://schemas.microsoft.com/office/drawing/2014/main" id="{00000000-0008-0000-09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32795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2" name="Line 22">
            <a:extLst>
              <a:ext uri="{FF2B5EF4-FFF2-40B4-BE49-F238E27FC236}">
                <a16:creationId xmlns:a16="http://schemas.microsoft.com/office/drawing/2014/main" id="{00000000-0008-0000-0900-000020000000}"/>
              </a:ext>
            </a:extLst>
          </xdr:cNvPr>
          <xdr:cNvSpPr>
            <a:spLocks noChangeShapeType="1"/>
          </xdr:cNvSpPr>
        </xdr:nvSpPr>
        <xdr:spPr bwMode="auto">
          <a:xfrm>
            <a:off x="42034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3" name="Line 22">
            <a:extLst>
              <a:ext uri="{FF2B5EF4-FFF2-40B4-BE49-F238E27FC236}">
                <a16:creationId xmlns:a16="http://schemas.microsoft.com/office/drawing/2014/main" id="{00000000-0008-0000-09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52035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4" name="Line 22">
            <a:extLst>
              <a:ext uri="{FF2B5EF4-FFF2-40B4-BE49-F238E27FC236}">
                <a16:creationId xmlns:a16="http://schemas.microsoft.com/office/drawing/2014/main" id="{00000000-0008-0000-09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61560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5" name="Line 22">
            <a:extLst>
              <a:ext uri="{FF2B5EF4-FFF2-40B4-BE49-F238E27FC236}">
                <a16:creationId xmlns:a16="http://schemas.microsoft.com/office/drawing/2014/main" id="{00000000-0008-0000-0900-000023000000}"/>
              </a:ext>
            </a:extLst>
          </xdr:cNvPr>
          <xdr:cNvSpPr>
            <a:spLocks noChangeShapeType="1"/>
          </xdr:cNvSpPr>
        </xdr:nvSpPr>
        <xdr:spPr bwMode="auto">
          <a:xfrm>
            <a:off x="71180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6" name="Line 22">
            <a:extLst>
              <a:ext uri="{FF2B5EF4-FFF2-40B4-BE49-F238E27FC236}">
                <a16:creationId xmlns:a16="http://schemas.microsoft.com/office/drawing/2014/main" id="{00000000-0008-0000-09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80801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7" name="Line 22">
            <a:extLst>
              <a:ext uri="{FF2B5EF4-FFF2-40B4-BE49-F238E27FC236}">
                <a16:creationId xmlns:a16="http://schemas.microsoft.com/office/drawing/2014/main" id="{00000000-0008-0000-09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9042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8" name="Line 22">
            <a:extLst>
              <a:ext uri="{FF2B5EF4-FFF2-40B4-BE49-F238E27FC236}">
                <a16:creationId xmlns:a16="http://schemas.microsoft.com/office/drawing/2014/main" id="{00000000-0008-0000-0900-000026000000}"/>
              </a:ext>
            </a:extLst>
          </xdr:cNvPr>
          <xdr:cNvSpPr>
            <a:spLocks noChangeShapeType="1"/>
          </xdr:cNvSpPr>
        </xdr:nvSpPr>
        <xdr:spPr bwMode="auto">
          <a:xfrm>
            <a:off x="997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9" name="Line 22">
            <a:extLst>
              <a:ext uri="{FF2B5EF4-FFF2-40B4-BE49-F238E27FC236}">
                <a16:creationId xmlns:a16="http://schemas.microsoft.com/office/drawing/2014/main" id="{00000000-0008-0000-09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108804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0" name="Line 22">
            <a:extLst>
              <a:ext uri="{FF2B5EF4-FFF2-40B4-BE49-F238E27FC236}">
                <a16:creationId xmlns:a16="http://schemas.microsoft.com/office/drawing/2014/main" id="{00000000-0008-0000-09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119472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1" name="Line 22">
            <a:extLst>
              <a:ext uri="{FF2B5EF4-FFF2-40B4-BE49-F238E27FC236}">
                <a16:creationId xmlns:a16="http://schemas.microsoft.com/office/drawing/2014/main" id="{00000000-0008-0000-0900-000029000000}"/>
              </a:ext>
            </a:extLst>
          </xdr:cNvPr>
          <xdr:cNvSpPr>
            <a:spLocks noChangeShapeType="1"/>
          </xdr:cNvSpPr>
        </xdr:nvSpPr>
        <xdr:spPr bwMode="auto">
          <a:xfrm>
            <a:off x="127378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2" name="Line 22">
            <a:extLst>
              <a:ext uri="{FF2B5EF4-FFF2-40B4-BE49-F238E27FC236}">
                <a16:creationId xmlns:a16="http://schemas.microsoft.com/office/drawing/2014/main" id="{00000000-0008-0000-09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137665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3" name="Line 22">
            <a:extLst>
              <a:ext uri="{FF2B5EF4-FFF2-40B4-BE49-F238E27FC236}">
                <a16:creationId xmlns:a16="http://schemas.microsoft.com/office/drawing/2014/main" id="{00000000-0008-0000-09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14757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5" name="Line 22">
            <a:extLst>
              <a:ext uri="{FF2B5EF4-FFF2-40B4-BE49-F238E27FC236}">
                <a16:creationId xmlns:a16="http://schemas.microsoft.com/office/drawing/2014/main" id="{00000000-0008-0000-09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15690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200025</xdr:colOff>
      <xdr:row>4</xdr:row>
      <xdr:rowOff>228600</xdr:rowOff>
    </xdr:from>
    <xdr:to>
      <xdr:col>3</xdr:col>
      <xdr:colOff>495300</xdr:colOff>
      <xdr:row>6</xdr:row>
      <xdr:rowOff>0</xdr:rowOff>
    </xdr:to>
    <xdr:pic macro="[0]!최신현황월별매입">
      <xdr:nvPicPr>
        <xdr:cNvPr id="44" name="Picture 57" descr="내역조회">
          <a:extLst>
            <a:ext uri="{FF2B5EF4-FFF2-40B4-BE49-F238E27FC236}">
              <a16:creationId xmlns:a16="http://schemas.microsoft.com/office/drawing/2014/main" id="{00000000-0008-0000-0E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14763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18</xdr:col>
      <xdr:colOff>590550</xdr:colOff>
      <xdr:row>3</xdr:row>
      <xdr:rowOff>295275</xdr:rowOff>
    </xdr:from>
    <xdr:to>
      <xdr:col>20</xdr:col>
      <xdr:colOff>47625</xdr:colOff>
      <xdr:row>4</xdr:row>
      <xdr:rowOff>57150</xdr:rowOff>
    </xdr:to>
    <xdr:pic macro="[0]!미리보기">
      <xdr:nvPicPr>
        <xdr:cNvPr id="46" name="Picture 37" descr="미리보기">
          <a:extLst>
            <a:ext uri="{FF2B5EF4-FFF2-40B4-BE49-F238E27FC236}">
              <a16:creationId xmlns:a16="http://schemas.microsoft.com/office/drawing/2014/main" id="{00000000-0008-0000-0E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2175" y="1038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20</xdr:col>
      <xdr:colOff>109537</xdr:colOff>
      <xdr:row>3</xdr:row>
      <xdr:rowOff>295275</xdr:rowOff>
    </xdr:from>
    <xdr:to>
      <xdr:col>21</xdr:col>
      <xdr:colOff>328612</xdr:colOff>
      <xdr:row>4</xdr:row>
      <xdr:rowOff>57150</xdr:rowOff>
    </xdr:to>
    <xdr:pic macro="[0]!출력하기">
      <xdr:nvPicPr>
        <xdr:cNvPr id="47" name="Picture 52" descr="출력하기">
          <a:extLst>
            <a:ext uri="{FF2B5EF4-FFF2-40B4-BE49-F238E27FC236}">
              <a16:creationId xmlns:a16="http://schemas.microsoft.com/office/drawing/2014/main" id="{00000000-0008-0000-0E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35162" y="1038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21</xdr:col>
      <xdr:colOff>390525</xdr:colOff>
      <xdr:row>3</xdr:row>
      <xdr:rowOff>295275</xdr:rowOff>
    </xdr:from>
    <xdr:to>
      <xdr:col>22</xdr:col>
      <xdr:colOff>609600</xdr:colOff>
      <xdr:row>4</xdr:row>
      <xdr:rowOff>57150</xdr:rowOff>
    </xdr:to>
    <xdr:pic macro="[0]!파일생성_일일매출">
      <xdr:nvPicPr>
        <xdr:cNvPr id="48" name="Picture 53" descr="파일생성">
          <a:extLst>
            <a:ext uri="{FF2B5EF4-FFF2-40B4-BE49-F238E27FC236}">
              <a16:creationId xmlns:a16="http://schemas.microsoft.com/office/drawing/2014/main" id="{00000000-0008-0000-0E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78150" y="1038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22</xdr:col>
      <xdr:colOff>609600</xdr:colOff>
      <xdr:row>3</xdr:row>
      <xdr:rowOff>217293</xdr:rowOff>
    </xdr:to>
    <xdr:grpSp>
      <xdr:nvGrpSpPr>
        <xdr:cNvPr id="6" name="그룹 5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GrpSpPr/>
      </xdr:nvGrpSpPr>
      <xdr:grpSpPr>
        <a:xfrm>
          <a:off x="0" y="0"/>
          <a:ext cx="16659225" cy="960243"/>
          <a:chOff x="0" y="1"/>
          <a:chExt cx="16659225" cy="960243"/>
        </a:xfrm>
      </xdr:grpSpPr>
      <xdr:pic>
        <xdr:nvPicPr>
          <xdr:cNvPr id="7" name="그림 6">
            <a:extLst>
              <a:ext uri="{FF2B5EF4-FFF2-40B4-BE49-F238E27FC236}">
                <a16:creationId xmlns:a16="http://schemas.microsoft.com/office/drawing/2014/main" id="{00000000-0008-0000-0E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"/>
            <a:ext cx="16659225" cy="960243"/>
          </a:xfrm>
          <a:prstGeom prst="rect">
            <a:avLst/>
          </a:prstGeom>
        </xdr:spPr>
      </xdr:pic>
      <xdr:pic>
        <xdr:nvPicPr>
          <xdr:cNvPr id="8" name="Picture 63" descr="엑셀지식in">
            <a:hlinkClick xmlns:r="http://schemas.openxmlformats.org/officeDocument/2006/relationships" r:id="rId6" tooltip="비즈폼 엑셀상담 서비스"/>
            <a:extLst>
              <a:ext uri="{FF2B5EF4-FFF2-40B4-BE49-F238E27FC236}">
                <a16:creationId xmlns:a16="http://schemas.microsoft.com/office/drawing/2014/main" id="{00000000-0008-0000-0E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3665656" y="76916"/>
            <a:ext cx="1622953" cy="35447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9" name="Picture 64" descr="엑셀상담서비스">
            <a:hlinkClick xmlns:r="http://schemas.openxmlformats.org/officeDocument/2006/relationships" r:id="rId8" tooltip="비즈폼 엑셀지식인(Tip)"/>
            <a:extLst>
              <a:ext uri="{FF2B5EF4-FFF2-40B4-BE49-F238E27FC236}">
                <a16:creationId xmlns:a16="http://schemas.microsoft.com/office/drawing/2014/main" id="{00000000-0008-0000-0E00-000009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9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15278971" y="76916"/>
            <a:ext cx="1371719" cy="35359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 macro="[0]!이동_사용방법">
        <xdr:nvPicPr>
          <xdr:cNvPr id="10" name="Picture 68" descr="서식사용설명">
            <a:extLst>
              <a:ext uri="{FF2B5EF4-FFF2-40B4-BE49-F238E27FC236}">
                <a16:creationId xmlns:a16="http://schemas.microsoft.com/office/drawing/2014/main" id="{00000000-0008-0000-0E00-00000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565094"/>
            <a:ext cx="1139090" cy="29679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1" name="Text Box 71">
            <a:extLst>
              <a:ext uri="{FF2B5EF4-FFF2-40B4-BE49-F238E27FC236}">
                <a16:creationId xmlns:a16="http://schemas.microsoft.com/office/drawing/2014/main" id="{00000000-0008-0000-0E00-00000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86697" y="86710"/>
            <a:ext cx="11581677" cy="3713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300" b="1" i="0" u="none" strike="noStrike" baseline="0">
                <a:solidFill>
                  <a:srgbClr val="FFFF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 매입매출 통합관리 프로그램</a:t>
            </a:r>
            <a:endParaRPr lang="en-US" altLang="ko-KR" sz="1050" b="1" i="0" u="none" strike="noStrike" baseline="0">
              <a:solidFill>
                <a:srgbClr val="FFFFFF"/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" textlink="">
        <xdr:nvSpPr>
          <xdr:cNvPr id="12" name="Line 22">
            <a:extLst>
              <a:ext uri="{FF2B5EF4-FFF2-40B4-BE49-F238E27FC236}">
                <a16:creationId xmlns:a16="http://schemas.microsoft.com/office/drawing/2014/main" id="{00000000-0008-0000-0E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15252436" y="134604"/>
            <a:ext cx="0" cy="258333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>
        <xdr:nvPicPr>
          <xdr:cNvPr id="13" name="그림 12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00000000-0008-0000-0E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28774" cy="269486"/>
          </a:xfrm>
          <a:prstGeom prst="rect">
            <a:avLst/>
          </a:prstGeom>
        </xdr:spPr>
      </xdr:pic>
      <xdr:sp macro="[0]!이동_거래처관리" textlink="">
        <xdr:nvSpPr>
          <xdr:cNvPr id="14" name="Text Box 76">
            <a:extLst>
              <a:ext uri="{FF2B5EF4-FFF2-40B4-BE49-F238E27FC236}">
                <a16:creationId xmlns:a16="http://schemas.microsoft.com/office/drawing/2014/main" id="{00000000-0008-0000-0E00-00000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00131" y="578815"/>
            <a:ext cx="896473" cy="26891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거래처관리</a:t>
            </a:r>
          </a:p>
        </xdr:txBody>
      </xdr:sp>
      <xdr:sp macro="[0]!이동_견적서" textlink="">
        <xdr:nvSpPr>
          <xdr:cNvPr id="15" name="Text Box 77">
            <a:extLst>
              <a:ext uri="{FF2B5EF4-FFF2-40B4-BE49-F238E27FC236}">
                <a16:creationId xmlns:a16="http://schemas.microsoft.com/office/drawing/2014/main" id="{00000000-0008-0000-0E00-00000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881515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견적서</a:t>
            </a:r>
          </a:p>
        </xdr:txBody>
      </xdr:sp>
      <xdr:sp macro="[0]!이동_계산서" textlink="">
        <xdr:nvSpPr>
          <xdr:cNvPr id="16" name="Text Box 77">
            <a:extLst>
              <a:ext uri="{FF2B5EF4-FFF2-40B4-BE49-F238E27FC236}">
                <a16:creationId xmlns:a16="http://schemas.microsoft.com/office/drawing/2014/main" id="{00000000-0008-0000-0E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683075" y="578815"/>
            <a:ext cx="896231" cy="26940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계산서</a:t>
            </a:r>
          </a:p>
        </xdr:txBody>
      </xdr:sp>
      <xdr:sp macro="[0]!이동_품목관리" textlink="">
        <xdr:nvSpPr>
          <xdr:cNvPr id="17" name="Text Box 77">
            <a:extLst>
              <a:ext uri="{FF2B5EF4-FFF2-40B4-BE49-F238E27FC236}">
                <a16:creationId xmlns:a16="http://schemas.microsoft.com/office/drawing/2014/main" id="{00000000-0008-0000-0E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318725" y="578815"/>
            <a:ext cx="9514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품목관리</a:t>
            </a:r>
          </a:p>
        </xdr:txBody>
      </xdr:sp>
      <xdr:sp macro="[0]!이동_거래명세서" textlink="">
        <xdr:nvSpPr>
          <xdr:cNvPr id="18" name="Text Box 77">
            <a:extLst>
              <a:ext uri="{FF2B5EF4-FFF2-40B4-BE49-F238E27FC236}">
                <a16:creationId xmlns:a16="http://schemas.microsoft.com/office/drawing/2014/main" id="{00000000-0008-0000-0E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833991" y="578815"/>
            <a:ext cx="89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</a:p>
        </xdr:txBody>
      </xdr:sp>
      <xdr:sp macro="[0]!이동_거래명세서2" textlink="">
        <xdr:nvSpPr>
          <xdr:cNvPr id="19" name="Text Box 77">
            <a:extLst>
              <a:ext uri="{FF2B5EF4-FFF2-40B4-BE49-F238E27FC236}">
                <a16:creationId xmlns:a16="http://schemas.microsoft.com/office/drawing/2014/main" id="{00000000-0008-0000-0E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788011" y="578815"/>
            <a:ext cx="89803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  <a:r>
              <a:rPr lang="en-US" altLang="ko-KR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2</a:t>
            </a:r>
            <a:endParaRPr lang="ko-KR" altLang="en-US" sz="1050" b="1" i="0" u="none" strike="noStrike" baseline="0">
              <a:solidFill>
                <a:schemeClr val="tx1">
                  <a:lumMod val="50000"/>
                  <a:lumOff val="50000"/>
                </a:schemeClr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[0]!이동_세금계산서" textlink="">
        <xdr:nvSpPr>
          <xdr:cNvPr id="20" name="Text Box 77">
            <a:extLst>
              <a:ext uri="{FF2B5EF4-FFF2-40B4-BE49-F238E27FC236}">
                <a16:creationId xmlns:a16="http://schemas.microsoft.com/office/drawing/2014/main" id="{00000000-0008-0000-0E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46309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세금계산서</a:t>
            </a:r>
          </a:p>
        </xdr:txBody>
      </xdr:sp>
      <xdr:sp macro="[0]!이동_증빙서류작성" textlink="">
        <xdr:nvSpPr>
          <xdr:cNvPr id="21" name="Text Box 77">
            <a:extLst>
              <a:ext uri="{FF2B5EF4-FFF2-40B4-BE49-F238E27FC236}">
                <a16:creationId xmlns:a16="http://schemas.microsoft.com/office/drawing/2014/main" id="{00000000-0008-0000-0E00-00001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31328" y="578815"/>
            <a:ext cx="89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증빙서류작성</a:t>
            </a:r>
          </a:p>
        </xdr:txBody>
      </xdr:sp>
      <xdr:sp macro="[0]!이동_거래내역" textlink="">
        <xdr:nvSpPr>
          <xdr:cNvPr id="22" name="Text Box 77">
            <a:extLst>
              <a:ext uri="{FF2B5EF4-FFF2-40B4-BE49-F238E27FC236}">
                <a16:creationId xmlns:a16="http://schemas.microsoft.com/office/drawing/2014/main" id="{00000000-0008-0000-0E00-00001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637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거래내역</a:t>
            </a:r>
          </a:p>
        </xdr:txBody>
      </xdr:sp>
      <xdr:sp macro="[0]!이동_거래처원장" textlink="">
        <xdr:nvSpPr>
          <xdr:cNvPr id="23" name="Text Box 77">
            <a:extLst>
              <a:ext uri="{FF2B5EF4-FFF2-40B4-BE49-F238E27FC236}">
                <a16:creationId xmlns:a16="http://schemas.microsoft.com/office/drawing/2014/main" id="{00000000-0008-0000-0E00-00001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216091" y="578815"/>
            <a:ext cx="955708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거래처원장</a:t>
            </a:r>
          </a:p>
        </xdr:txBody>
      </xdr:sp>
      <xdr:sp macro="[0]!이동_일일매출" textlink="">
        <xdr:nvSpPr>
          <xdr:cNvPr id="24" name="Text Box 77">
            <a:extLst>
              <a:ext uri="{FF2B5EF4-FFF2-40B4-BE49-F238E27FC236}">
                <a16:creationId xmlns:a16="http://schemas.microsoft.com/office/drawing/2014/main" id="{00000000-0008-0000-0E00-00001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82135" y="578815"/>
            <a:ext cx="958032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일일매출</a:t>
            </a:r>
          </a:p>
        </xdr:txBody>
      </xdr:sp>
      <xdr:sp macro="[0]!이동_일일매입" textlink="">
        <xdr:nvSpPr>
          <xdr:cNvPr id="25" name="Text Box 77">
            <a:extLst>
              <a:ext uri="{FF2B5EF4-FFF2-40B4-BE49-F238E27FC236}">
                <a16:creationId xmlns:a16="http://schemas.microsoft.com/office/drawing/2014/main" id="{00000000-0008-0000-0E00-00001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141757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일일매입</a:t>
            </a:r>
          </a:p>
        </xdr:txBody>
      </xdr:sp>
      <xdr:sp macro="[0]!이동_일일손익" textlink="">
        <xdr:nvSpPr>
          <xdr:cNvPr id="26" name="Text Box 77">
            <a:extLst>
              <a:ext uri="{FF2B5EF4-FFF2-40B4-BE49-F238E27FC236}">
                <a16:creationId xmlns:a16="http://schemas.microsoft.com/office/drawing/2014/main" id="{00000000-0008-0000-0E00-00001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102976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일일손익</a:t>
            </a:r>
          </a:p>
        </xdr:txBody>
      </xdr:sp>
      <xdr:sp macro="[0]!이동_월별매출" textlink="">
        <xdr:nvSpPr>
          <xdr:cNvPr id="27" name="Text Box 77">
            <a:extLst>
              <a:ext uri="{FF2B5EF4-FFF2-40B4-BE49-F238E27FC236}">
                <a16:creationId xmlns:a16="http://schemas.microsoft.com/office/drawing/2014/main" id="{00000000-0008-0000-0E00-00001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06419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월별매출</a:t>
            </a:r>
          </a:p>
        </xdr:txBody>
      </xdr:sp>
      <xdr:sp macro="[0]!이동_월별매입" textlink="">
        <xdr:nvSpPr>
          <xdr:cNvPr id="28" name="Text Box 77">
            <a:extLst>
              <a:ext uri="{FF2B5EF4-FFF2-40B4-BE49-F238E27FC236}">
                <a16:creationId xmlns:a16="http://schemas.microsoft.com/office/drawing/2014/main" id="{00000000-0008-0000-0E00-00001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019310" y="578815"/>
            <a:ext cx="9563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월별매입</a:t>
            </a:r>
          </a:p>
        </xdr:txBody>
      </xdr:sp>
      <xdr:sp macro="[0]!이동_월별손익" textlink="">
        <xdr:nvSpPr>
          <xdr:cNvPr id="29" name="Text Box 77">
            <a:extLst>
              <a:ext uri="{FF2B5EF4-FFF2-40B4-BE49-F238E27FC236}">
                <a16:creationId xmlns:a16="http://schemas.microsoft.com/office/drawing/2014/main" id="{00000000-0008-0000-0E00-00001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980529" y="578815"/>
            <a:ext cx="95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월별손익</a:t>
            </a:r>
          </a:p>
        </xdr:txBody>
      </xdr:sp>
      <xdr:sp macro="" textlink="">
        <xdr:nvSpPr>
          <xdr:cNvPr id="30" name="Line 22">
            <a:extLst>
              <a:ext uri="{FF2B5EF4-FFF2-40B4-BE49-F238E27FC236}">
                <a16:creationId xmlns:a16="http://schemas.microsoft.com/office/drawing/2014/main" id="{00000000-0008-0000-0E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235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1" name="Line 22">
            <a:extLst>
              <a:ext uri="{FF2B5EF4-FFF2-40B4-BE49-F238E27FC236}">
                <a16:creationId xmlns:a16="http://schemas.microsoft.com/office/drawing/2014/main" id="{00000000-0008-0000-0E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32795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2" name="Line 22">
            <a:extLst>
              <a:ext uri="{FF2B5EF4-FFF2-40B4-BE49-F238E27FC236}">
                <a16:creationId xmlns:a16="http://schemas.microsoft.com/office/drawing/2014/main" id="{00000000-0008-0000-0E00-000020000000}"/>
              </a:ext>
            </a:extLst>
          </xdr:cNvPr>
          <xdr:cNvSpPr>
            <a:spLocks noChangeShapeType="1"/>
          </xdr:cNvSpPr>
        </xdr:nvSpPr>
        <xdr:spPr bwMode="auto">
          <a:xfrm>
            <a:off x="42034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3" name="Line 22">
            <a:extLst>
              <a:ext uri="{FF2B5EF4-FFF2-40B4-BE49-F238E27FC236}">
                <a16:creationId xmlns:a16="http://schemas.microsoft.com/office/drawing/2014/main" id="{00000000-0008-0000-0E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52035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4" name="Line 22">
            <a:extLst>
              <a:ext uri="{FF2B5EF4-FFF2-40B4-BE49-F238E27FC236}">
                <a16:creationId xmlns:a16="http://schemas.microsoft.com/office/drawing/2014/main" id="{00000000-0008-0000-0E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61560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5" name="Line 22">
            <a:extLst>
              <a:ext uri="{FF2B5EF4-FFF2-40B4-BE49-F238E27FC236}">
                <a16:creationId xmlns:a16="http://schemas.microsoft.com/office/drawing/2014/main" id="{00000000-0008-0000-0E00-000023000000}"/>
              </a:ext>
            </a:extLst>
          </xdr:cNvPr>
          <xdr:cNvSpPr>
            <a:spLocks noChangeShapeType="1"/>
          </xdr:cNvSpPr>
        </xdr:nvSpPr>
        <xdr:spPr bwMode="auto">
          <a:xfrm>
            <a:off x="71180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6" name="Line 22">
            <a:extLst>
              <a:ext uri="{FF2B5EF4-FFF2-40B4-BE49-F238E27FC236}">
                <a16:creationId xmlns:a16="http://schemas.microsoft.com/office/drawing/2014/main" id="{00000000-0008-0000-0E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80801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7" name="Line 22">
            <a:extLst>
              <a:ext uri="{FF2B5EF4-FFF2-40B4-BE49-F238E27FC236}">
                <a16:creationId xmlns:a16="http://schemas.microsoft.com/office/drawing/2014/main" id="{00000000-0008-0000-0E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9042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8" name="Line 22">
            <a:extLst>
              <a:ext uri="{FF2B5EF4-FFF2-40B4-BE49-F238E27FC236}">
                <a16:creationId xmlns:a16="http://schemas.microsoft.com/office/drawing/2014/main" id="{00000000-0008-0000-0E00-000026000000}"/>
              </a:ext>
            </a:extLst>
          </xdr:cNvPr>
          <xdr:cNvSpPr>
            <a:spLocks noChangeShapeType="1"/>
          </xdr:cNvSpPr>
        </xdr:nvSpPr>
        <xdr:spPr bwMode="auto">
          <a:xfrm>
            <a:off x="997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9" name="Line 22">
            <a:extLst>
              <a:ext uri="{FF2B5EF4-FFF2-40B4-BE49-F238E27FC236}">
                <a16:creationId xmlns:a16="http://schemas.microsoft.com/office/drawing/2014/main" id="{00000000-0008-0000-0E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108804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0" name="Line 22">
            <a:extLst>
              <a:ext uri="{FF2B5EF4-FFF2-40B4-BE49-F238E27FC236}">
                <a16:creationId xmlns:a16="http://schemas.microsoft.com/office/drawing/2014/main" id="{00000000-0008-0000-0E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119472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1" name="Line 22">
            <a:extLst>
              <a:ext uri="{FF2B5EF4-FFF2-40B4-BE49-F238E27FC236}">
                <a16:creationId xmlns:a16="http://schemas.microsoft.com/office/drawing/2014/main" id="{00000000-0008-0000-0E00-000029000000}"/>
              </a:ext>
            </a:extLst>
          </xdr:cNvPr>
          <xdr:cNvSpPr>
            <a:spLocks noChangeShapeType="1"/>
          </xdr:cNvSpPr>
        </xdr:nvSpPr>
        <xdr:spPr bwMode="auto">
          <a:xfrm>
            <a:off x="127378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2" name="Line 22">
            <a:extLst>
              <a:ext uri="{FF2B5EF4-FFF2-40B4-BE49-F238E27FC236}">
                <a16:creationId xmlns:a16="http://schemas.microsoft.com/office/drawing/2014/main" id="{00000000-0008-0000-0E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137665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3" name="Line 22">
            <a:extLst>
              <a:ext uri="{FF2B5EF4-FFF2-40B4-BE49-F238E27FC236}">
                <a16:creationId xmlns:a16="http://schemas.microsoft.com/office/drawing/2014/main" id="{00000000-0008-0000-0E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14757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5" name="Line 22">
            <a:extLst>
              <a:ext uri="{FF2B5EF4-FFF2-40B4-BE49-F238E27FC236}">
                <a16:creationId xmlns:a16="http://schemas.microsoft.com/office/drawing/2014/main" id="{00000000-0008-0000-0E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15690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200025</xdr:colOff>
      <xdr:row>4</xdr:row>
      <xdr:rowOff>228600</xdr:rowOff>
    </xdr:from>
    <xdr:to>
      <xdr:col>3</xdr:col>
      <xdr:colOff>495300</xdr:colOff>
      <xdr:row>6</xdr:row>
      <xdr:rowOff>0</xdr:rowOff>
    </xdr:to>
    <xdr:pic macro="[0]!최신현황월별손익">
      <xdr:nvPicPr>
        <xdr:cNvPr id="44" name="Picture 57" descr="내역조회">
          <a:extLst>
            <a:ext uri="{FF2B5EF4-FFF2-40B4-BE49-F238E27FC236}">
              <a16:creationId xmlns:a16="http://schemas.microsoft.com/office/drawing/2014/main" id="{00000000-0008-0000-0F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14763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18</xdr:col>
      <xdr:colOff>533400</xdr:colOff>
      <xdr:row>3</xdr:row>
      <xdr:rowOff>285750</xdr:rowOff>
    </xdr:from>
    <xdr:to>
      <xdr:col>19</xdr:col>
      <xdr:colOff>752475</xdr:colOff>
      <xdr:row>4</xdr:row>
      <xdr:rowOff>47625</xdr:rowOff>
    </xdr:to>
    <xdr:pic macro="[0]!미리보기">
      <xdr:nvPicPr>
        <xdr:cNvPr id="46" name="Picture 37" descr="미리보기">
          <a:extLst>
            <a:ext uri="{FF2B5EF4-FFF2-40B4-BE49-F238E27FC236}">
              <a16:creationId xmlns:a16="http://schemas.microsoft.com/office/drawing/2014/main" id="{00000000-0008-0000-0F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82650" y="10287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20</xdr:col>
      <xdr:colOff>52387</xdr:colOff>
      <xdr:row>3</xdr:row>
      <xdr:rowOff>285750</xdr:rowOff>
    </xdr:from>
    <xdr:to>
      <xdr:col>21</xdr:col>
      <xdr:colOff>271462</xdr:colOff>
      <xdr:row>4</xdr:row>
      <xdr:rowOff>47625</xdr:rowOff>
    </xdr:to>
    <xdr:pic macro="[0]!출력하기">
      <xdr:nvPicPr>
        <xdr:cNvPr id="47" name="Picture 52" descr="출력하기">
          <a:extLst>
            <a:ext uri="{FF2B5EF4-FFF2-40B4-BE49-F238E27FC236}">
              <a16:creationId xmlns:a16="http://schemas.microsoft.com/office/drawing/2014/main" id="{00000000-0008-0000-0F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25637" y="10287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21</xdr:col>
      <xdr:colOff>333375</xdr:colOff>
      <xdr:row>3</xdr:row>
      <xdr:rowOff>285750</xdr:rowOff>
    </xdr:from>
    <xdr:to>
      <xdr:col>22</xdr:col>
      <xdr:colOff>552450</xdr:colOff>
      <xdr:row>4</xdr:row>
      <xdr:rowOff>47625</xdr:rowOff>
    </xdr:to>
    <xdr:pic macro="[0]!파일생성_일일매출">
      <xdr:nvPicPr>
        <xdr:cNvPr id="48" name="Picture 53" descr="파일생성">
          <a:extLst>
            <a:ext uri="{FF2B5EF4-FFF2-40B4-BE49-F238E27FC236}">
              <a16:creationId xmlns:a16="http://schemas.microsoft.com/office/drawing/2014/main" id="{00000000-0008-0000-0F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68625" y="10287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22</xdr:col>
      <xdr:colOff>561975</xdr:colOff>
      <xdr:row>3</xdr:row>
      <xdr:rowOff>217293</xdr:rowOff>
    </xdr:to>
    <xdr:grpSp>
      <xdr:nvGrpSpPr>
        <xdr:cNvPr id="6" name="그룹 5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GrpSpPr/>
      </xdr:nvGrpSpPr>
      <xdr:grpSpPr>
        <a:xfrm>
          <a:off x="0" y="0"/>
          <a:ext cx="16659225" cy="960243"/>
          <a:chOff x="0" y="1"/>
          <a:chExt cx="16659225" cy="960243"/>
        </a:xfrm>
      </xdr:grpSpPr>
      <xdr:pic>
        <xdr:nvPicPr>
          <xdr:cNvPr id="7" name="그림 6">
            <a:extLst>
              <a:ext uri="{FF2B5EF4-FFF2-40B4-BE49-F238E27FC236}">
                <a16:creationId xmlns:a16="http://schemas.microsoft.com/office/drawing/2014/main" id="{00000000-0008-0000-0F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"/>
            <a:ext cx="16659225" cy="960243"/>
          </a:xfrm>
          <a:prstGeom prst="rect">
            <a:avLst/>
          </a:prstGeom>
        </xdr:spPr>
      </xdr:pic>
      <xdr:pic>
        <xdr:nvPicPr>
          <xdr:cNvPr id="8" name="Picture 63" descr="엑셀지식in">
            <a:hlinkClick xmlns:r="http://schemas.openxmlformats.org/officeDocument/2006/relationships" r:id="rId6" tooltip="비즈폼 엑셀상담 서비스"/>
            <a:extLst>
              <a:ext uri="{FF2B5EF4-FFF2-40B4-BE49-F238E27FC236}">
                <a16:creationId xmlns:a16="http://schemas.microsoft.com/office/drawing/2014/main" id="{00000000-0008-0000-0F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3665656" y="76916"/>
            <a:ext cx="1622953" cy="35447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9" name="Picture 64" descr="엑셀상담서비스">
            <a:hlinkClick xmlns:r="http://schemas.openxmlformats.org/officeDocument/2006/relationships" r:id="rId8" tooltip="비즈폼 엑셀지식인(Tip)"/>
            <a:extLst>
              <a:ext uri="{FF2B5EF4-FFF2-40B4-BE49-F238E27FC236}">
                <a16:creationId xmlns:a16="http://schemas.microsoft.com/office/drawing/2014/main" id="{00000000-0008-0000-0F00-000009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9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15278971" y="76916"/>
            <a:ext cx="1371719" cy="35359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 macro="[0]!이동_사용방법">
        <xdr:nvPicPr>
          <xdr:cNvPr id="10" name="Picture 68" descr="서식사용설명">
            <a:extLst>
              <a:ext uri="{FF2B5EF4-FFF2-40B4-BE49-F238E27FC236}">
                <a16:creationId xmlns:a16="http://schemas.microsoft.com/office/drawing/2014/main" id="{00000000-0008-0000-0F00-00000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565094"/>
            <a:ext cx="1139090" cy="29679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1" name="Text Box 71">
            <a:extLst>
              <a:ext uri="{FF2B5EF4-FFF2-40B4-BE49-F238E27FC236}">
                <a16:creationId xmlns:a16="http://schemas.microsoft.com/office/drawing/2014/main" id="{00000000-0008-0000-0F00-00000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86697" y="86710"/>
            <a:ext cx="11581677" cy="3713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300" b="1" i="0" u="none" strike="noStrike" baseline="0">
                <a:solidFill>
                  <a:srgbClr val="FFFF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 매입매출 통합관리 프로그램</a:t>
            </a:r>
            <a:endParaRPr lang="en-US" altLang="ko-KR" sz="1050" b="1" i="0" u="none" strike="noStrike" baseline="0">
              <a:solidFill>
                <a:srgbClr val="FFFFFF"/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" textlink="">
        <xdr:nvSpPr>
          <xdr:cNvPr id="12" name="Line 22">
            <a:extLst>
              <a:ext uri="{FF2B5EF4-FFF2-40B4-BE49-F238E27FC236}">
                <a16:creationId xmlns:a16="http://schemas.microsoft.com/office/drawing/2014/main" id="{00000000-0008-0000-0F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15252436" y="134604"/>
            <a:ext cx="0" cy="258333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>
        <xdr:nvPicPr>
          <xdr:cNvPr id="13" name="그림 12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00000000-0008-0000-0F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28774" cy="269486"/>
          </a:xfrm>
          <a:prstGeom prst="rect">
            <a:avLst/>
          </a:prstGeom>
        </xdr:spPr>
      </xdr:pic>
      <xdr:sp macro="[0]!이동_거래처관리" textlink="">
        <xdr:nvSpPr>
          <xdr:cNvPr id="14" name="Text Box 76">
            <a:extLst>
              <a:ext uri="{FF2B5EF4-FFF2-40B4-BE49-F238E27FC236}">
                <a16:creationId xmlns:a16="http://schemas.microsoft.com/office/drawing/2014/main" id="{00000000-0008-0000-0F00-00000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00131" y="578815"/>
            <a:ext cx="896473" cy="26891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거래처관리</a:t>
            </a:r>
          </a:p>
        </xdr:txBody>
      </xdr:sp>
      <xdr:sp macro="[0]!이동_견적서" textlink="">
        <xdr:nvSpPr>
          <xdr:cNvPr id="15" name="Text Box 77">
            <a:extLst>
              <a:ext uri="{FF2B5EF4-FFF2-40B4-BE49-F238E27FC236}">
                <a16:creationId xmlns:a16="http://schemas.microsoft.com/office/drawing/2014/main" id="{00000000-0008-0000-0F00-00000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881515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견적서</a:t>
            </a:r>
          </a:p>
        </xdr:txBody>
      </xdr:sp>
      <xdr:sp macro="[0]!이동_계산서" textlink="">
        <xdr:nvSpPr>
          <xdr:cNvPr id="16" name="Text Box 77">
            <a:extLst>
              <a:ext uri="{FF2B5EF4-FFF2-40B4-BE49-F238E27FC236}">
                <a16:creationId xmlns:a16="http://schemas.microsoft.com/office/drawing/2014/main" id="{00000000-0008-0000-0F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683075" y="578815"/>
            <a:ext cx="896231" cy="26940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계산서</a:t>
            </a:r>
          </a:p>
        </xdr:txBody>
      </xdr:sp>
      <xdr:sp macro="[0]!이동_품목관리" textlink="">
        <xdr:nvSpPr>
          <xdr:cNvPr id="17" name="Text Box 77">
            <a:extLst>
              <a:ext uri="{FF2B5EF4-FFF2-40B4-BE49-F238E27FC236}">
                <a16:creationId xmlns:a16="http://schemas.microsoft.com/office/drawing/2014/main" id="{00000000-0008-0000-0F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318725" y="578815"/>
            <a:ext cx="9514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품목관리</a:t>
            </a:r>
          </a:p>
        </xdr:txBody>
      </xdr:sp>
      <xdr:sp macro="[0]!이동_거래명세서" textlink="">
        <xdr:nvSpPr>
          <xdr:cNvPr id="18" name="Text Box 77">
            <a:extLst>
              <a:ext uri="{FF2B5EF4-FFF2-40B4-BE49-F238E27FC236}">
                <a16:creationId xmlns:a16="http://schemas.microsoft.com/office/drawing/2014/main" id="{00000000-0008-0000-0F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833991" y="578815"/>
            <a:ext cx="89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</a:p>
        </xdr:txBody>
      </xdr:sp>
      <xdr:sp macro="[0]!이동_거래명세서2" textlink="">
        <xdr:nvSpPr>
          <xdr:cNvPr id="19" name="Text Box 77">
            <a:extLst>
              <a:ext uri="{FF2B5EF4-FFF2-40B4-BE49-F238E27FC236}">
                <a16:creationId xmlns:a16="http://schemas.microsoft.com/office/drawing/2014/main" id="{00000000-0008-0000-0F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788011" y="578815"/>
            <a:ext cx="89803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  <a:r>
              <a:rPr lang="en-US" altLang="ko-KR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2</a:t>
            </a:r>
            <a:endParaRPr lang="ko-KR" altLang="en-US" sz="1050" b="1" i="0" u="none" strike="noStrike" baseline="0">
              <a:solidFill>
                <a:schemeClr val="tx1">
                  <a:lumMod val="50000"/>
                  <a:lumOff val="50000"/>
                </a:schemeClr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[0]!이동_세금계산서" textlink="">
        <xdr:nvSpPr>
          <xdr:cNvPr id="20" name="Text Box 77">
            <a:extLst>
              <a:ext uri="{FF2B5EF4-FFF2-40B4-BE49-F238E27FC236}">
                <a16:creationId xmlns:a16="http://schemas.microsoft.com/office/drawing/2014/main" id="{00000000-0008-0000-0F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46309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세금계산서</a:t>
            </a:r>
          </a:p>
        </xdr:txBody>
      </xdr:sp>
      <xdr:sp macro="[0]!이동_증빙서류작성" textlink="">
        <xdr:nvSpPr>
          <xdr:cNvPr id="21" name="Text Box 77">
            <a:extLst>
              <a:ext uri="{FF2B5EF4-FFF2-40B4-BE49-F238E27FC236}">
                <a16:creationId xmlns:a16="http://schemas.microsoft.com/office/drawing/2014/main" id="{00000000-0008-0000-0F00-00001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31328" y="578815"/>
            <a:ext cx="89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증빙서류작성</a:t>
            </a:r>
          </a:p>
        </xdr:txBody>
      </xdr:sp>
      <xdr:sp macro="[0]!이동_거래내역" textlink="">
        <xdr:nvSpPr>
          <xdr:cNvPr id="22" name="Text Box 77">
            <a:extLst>
              <a:ext uri="{FF2B5EF4-FFF2-40B4-BE49-F238E27FC236}">
                <a16:creationId xmlns:a16="http://schemas.microsoft.com/office/drawing/2014/main" id="{00000000-0008-0000-0F00-00001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637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거래내역</a:t>
            </a:r>
          </a:p>
        </xdr:txBody>
      </xdr:sp>
      <xdr:sp macro="[0]!이동_거래처원장" textlink="">
        <xdr:nvSpPr>
          <xdr:cNvPr id="23" name="Text Box 77">
            <a:extLst>
              <a:ext uri="{FF2B5EF4-FFF2-40B4-BE49-F238E27FC236}">
                <a16:creationId xmlns:a16="http://schemas.microsoft.com/office/drawing/2014/main" id="{00000000-0008-0000-0F00-00001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216091" y="578815"/>
            <a:ext cx="955708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거래처원장</a:t>
            </a:r>
          </a:p>
        </xdr:txBody>
      </xdr:sp>
      <xdr:sp macro="[0]!이동_일일매출" textlink="">
        <xdr:nvSpPr>
          <xdr:cNvPr id="24" name="Text Box 77">
            <a:extLst>
              <a:ext uri="{FF2B5EF4-FFF2-40B4-BE49-F238E27FC236}">
                <a16:creationId xmlns:a16="http://schemas.microsoft.com/office/drawing/2014/main" id="{00000000-0008-0000-0F00-00001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82135" y="578815"/>
            <a:ext cx="958032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일일매출</a:t>
            </a:r>
          </a:p>
        </xdr:txBody>
      </xdr:sp>
      <xdr:sp macro="[0]!이동_일일매입" textlink="">
        <xdr:nvSpPr>
          <xdr:cNvPr id="25" name="Text Box 77">
            <a:extLst>
              <a:ext uri="{FF2B5EF4-FFF2-40B4-BE49-F238E27FC236}">
                <a16:creationId xmlns:a16="http://schemas.microsoft.com/office/drawing/2014/main" id="{00000000-0008-0000-0F00-00001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141757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일일매입</a:t>
            </a:r>
          </a:p>
        </xdr:txBody>
      </xdr:sp>
      <xdr:sp macro="[0]!이동_일일손익" textlink="">
        <xdr:nvSpPr>
          <xdr:cNvPr id="26" name="Text Box 77">
            <a:extLst>
              <a:ext uri="{FF2B5EF4-FFF2-40B4-BE49-F238E27FC236}">
                <a16:creationId xmlns:a16="http://schemas.microsoft.com/office/drawing/2014/main" id="{00000000-0008-0000-0F00-00001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102976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일일손익</a:t>
            </a:r>
          </a:p>
        </xdr:txBody>
      </xdr:sp>
      <xdr:sp macro="[0]!이동_월별매출" textlink="">
        <xdr:nvSpPr>
          <xdr:cNvPr id="27" name="Text Box 77">
            <a:extLst>
              <a:ext uri="{FF2B5EF4-FFF2-40B4-BE49-F238E27FC236}">
                <a16:creationId xmlns:a16="http://schemas.microsoft.com/office/drawing/2014/main" id="{00000000-0008-0000-0F00-00001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06419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월별매출</a:t>
            </a:r>
          </a:p>
        </xdr:txBody>
      </xdr:sp>
      <xdr:sp macro="[0]!이동_월별매입" textlink="">
        <xdr:nvSpPr>
          <xdr:cNvPr id="28" name="Text Box 77">
            <a:extLst>
              <a:ext uri="{FF2B5EF4-FFF2-40B4-BE49-F238E27FC236}">
                <a16:creationId xmlns:a16="http://schemas.microsoft.com/office/drawing/2014/main" id="{00000000-0008-0000-0F00-00001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019310" y="578815"/>
            <a:ext cx="9563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월별매입</a:t>
            </a:r>
          </a:p>
        </xdr:txBody>
      </xdr:sp>
      <xdr:sp macro="[0]!이동_월별손익" textlink="">
        <xdr:nvSpPr>
          <xdr:cNvPr id="29" name="Text Box 77">
            <a:extLst>
              <a:ext uri="{FF2B5EF4-FFF2-40B4-BE49-F238E27FC236}">
                <a16:creationId xmlns:a16="http://schemas.microsoft.com/office/drawing/2014/main" id="{00000000-0008-0000-0F00-00001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980529" y="578815"/>
            <a:ext cx="95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월별손익</a:t>
            </a:r>
          </a:p>
        </xdr:txBody>
      </xdr:sp>
      <xdr:sp macro="" textlink="">
        <xdr:nvSpPr>
          <xdr:cNvPr id="30" name="Line 22">
            <a:extLst>
              <a:ext uri="{FF2B5EF4-FFF2-40B4-BE49-F238E27FC236}">
                <a16:creationId xmlns:a16="http://schemas.microsoft.com/office/drawing/2014/main" id="{00000000-0008-0000-0F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235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1" name="Line 22">
            <a:extLst>
              <a:ext uri="{FF2B5EF4-FFF2-40B4-BE49-F238E27FC236}">
                <a16:creationId xmlns:a16="http://schemas.microsoft.com/office/drawing/2014/main" id="{00000000-0008-0000-0F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32795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2" name="Line 22">
            <a:extLst>
              <a:ext uri="{FF2B5EF4-FFF2-40B4-BE49-F238E27FC236}">
                <a16:creationId xmlns:a16="http://schemas.microsoft.com/office/drawing/2014/main" id="{00000000-0008-0000-0F00-000020000000}"/>
              </a:ext>
            </a:extLst>
          </xdr:cNvPr>
          <xdr:cNvSpPr>
            <a:spLocks noChangeShapeType="1"/>
          </xdr:cNvSpPr>
        </xdr:nvSpPr>
        <xdr:spPr bwMode="auto">
          <a:xfrm>
            <a:off x="42034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3" name="Line 22">
            <a:extLst>
              <a:ext uri="{FF2B5EF4-FFF2-40B4-BE49-F238E27FC236}">
                <a16:creationId xmlns:a16="http://schemas.microsoft.com/office/drawing/2014/main" id="{00000000-0008-0000-0F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52035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4" name="Line 22">
            <a:extLst>
              <a:ext uri="{FF2B5EF4-FFF2-40B4-BE49-F238E27FC236}">
                <a16:creationId xmlns:a16="http://schemas.microsoft.com/office/drawing/2014/main" id="{00000000-0008-0000-0F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61560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5" name="Line 22">
            <a:extLst>
              <a:ext uri="{FF2B5EF4-FFF2-40B4-BE49-F238E27FC236}">
                <a16:creationId xmlns:a16="http://schemas.microsoft.com/office/drawing/2014/main" id="{00000000-0008-0000-0F00-000023000000}"/>
              </a:ext>
            </a:extLst>
          </xdr:cNvPr>
          <xdr:cNvSpPr>
            <a:spLocks noChangeShapeType="1"/>
          </xdr:cNvSpPr>
        </xdr:nvSpPr>
        <xdr:spPr bwMode="auto">
          <a:xfrm>
            <a:off x="71180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6" name="Line 22">
            <a:extLst>
              <a:ext uri="{FF2B5EF4-FFF2-40B4-BE49-F238E27FC236}">
                <a16:creationId xmlns:a16="http://schemas.microsoft.com/office/drawing/2014/main" id="{00000000-0008-0000-0F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80801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7" name="Line 22">
            <a:extLst>
              <a:ext uri="{FF2B5EF4-FFF2-40B4-BE49-F238E27FC236}">
                <a16:creationId xmlns:a16="http://schemas.microsoft.com/office/drawing/2014/main" id="{00000000-0008-0000-0F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9042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8" name="Line 22">
            <a:extLst>
              <a:ext uri="{FF2B5EF4-FFF2-40B4-BE49-F238E27FC236}">
                <a16:creationId xmlns:a16="http://schemas.microsoft.com/office/drawing/2014/main" id="{00000000-0008-0000-0F00-000026000000}"/>
              </a:ext>
            </a:extLst>
          </xdr:cNvPr>
          <xdr:cNvSpPr>
            <a:spLocks noChangeShapeType="1"/>
          </xdr:cNvSpPr>
        </xdr:nvSpPr>
        <xdr:spPr bwMode="auto">
          <a:xfrm>
            <a:off x="997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9" name="Line 22">
            <a:extLst>
              <a:ext uri="{FF2B5EF4-FFF2-40B4-BE49-F238E27FC236}">
                <a16:creationId xmlns:a16="http://schemas.microsoft.com/office/drawing/2014/main" id="{00000000-0008-0000-0F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108804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0" name="Line 22">
            <a:extLst>
              <a:ext uri="{FF2B5EF4-FFF2-40B4-BE49-F238E27FC236}">
                <a16:creationId xmlns:a16="http://schemas.microsoft.com/office/drawing/2014/main" id="{00000000-0008-0000-0F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119472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1" name="Line 22">
            <a:extLst>
              <a:ext uri="{FF2B5EF4-FFF2-40B4-BE49-F238E27FC236}">
                <a16:creationId xmlns:a16="http://schemas.microsoft.com/office/drawing/2014/main" id="{00000000-0008-0000-0F00-000029000000}"/>
              </a:ext>
            </a:extLst>
          </xdr:cNvPr>
          <xdr:cNvSpPr>
            <a:spLocks noChangeShapeType="1"/>
          </xdr:cNvSpPr>
        </xdr:nvSpPr>
        <xdr:spPr bwMode="auto">
          <a:xfrm>
            <a:off x="127378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2" name="Line 22">
            <a:extLst>
              <a:ext uri="{FF2B5EF4-FFF2-40B4-BE49-F238E27FC236}">
                <a16:creationId xmlns:a16="http://schemas.microsoft.com/office/drawing/2014/main" id="{00000000-0008-0000-0F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137665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3" name="Line 22">
            <a:extLst>
              <a:ext uri="{FF2B5EF4-FFF2-40B4-BE49-F238E27FC236}">
                <a16:creationId xmlns:a16="http://schemas.microsoft.com/office/drawing/2014/main" id="{00000000-0008-0000-0F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14757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5" name="Line 22">
            <a:extLst>
              <a:ext uri="{FF2B5EF4-FFF2-40B4-BE49-F238E27FC236}">
                <a16:creationId xmlns:a16="http://schemas.microsoft.com/office/drawing/2014/main" id="{00000000-0008-0000-0F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15690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1162050</xdr:colOff>
      <xdr:row>11</xdr:row>
      <xdr:rowOff>85725</xdr:rowOff>
    </xdr:from>
    <xdr:to>
      <xdr:col>13</xdr:col>
      <xdr:colOff>19050</xdr:colOff>
      <xdr:row>12</xdr:row>
      <xdr:rowOff>104775</xdr:rowOff>
    </xdr:to>
    <xdr:pic macro="[0]!내역추출">
      <xdr:nvPicPr>
        <xdr:cNvPr id="42" name="Picture 57" descr="내역조회">
          <a:extLst>
            <a:ext uri="{FF2B5EF4-FFF2-40B4-BE49-F238E27FC236}">
              <a16:creationId xmlns:a16="http://schemas.microsoft.com/office/drawing/2014/main" id="{00000000-0008-0000-14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44325" y="28098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18</xdr:col>
      <xdr:colOff>666750</xdr:colOff>
      <xdr:row>3</xdr:row>
      <xdr:rowOff>217293</xdr:rowOff>
    </xdr:to>
    <xdr:grpSp>
      <xdr:nvGrpSpPr>
        <xdr:cNvPr id="4" name="그룹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GrpSpPr/>
      </xdr:nvGrpSpPr>
      <xdr:grpSpPr>
        <a:xfrm>
          <a:off x="0" y="0"/>
          <a:ext cx="16659225" cy="960243"/>
          <a:chOff x="0" y="1"/>
          <a:chExt cx="16659225" cy="960243"/>
        </a:xfrm>
      </xdr:grpSpPr>
      <xdr:pic>
        <xdr:nvPicPr>
          <xdr:cNvPr id="5" name="그림 4">
            <a:extLst>
              <a:ext uri="{FF2B5EF4-FFF2-40B4-BE49-F238E27FC236}">
                <a16:creationId xmlns:a16="http://schemas.microsoft.com/office/drawing/2014/main" id="{00000000-0008-0000-14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"/>
            <a:ext cx="16659225" cy="960243"/>
          </a:xfrm>
          <a:prstGeom prst="rect">
            <a:avLst/>
          </a:prstGeom>
        </xdr:spPr>
      </xdr:pic>
      <xdr:pic>
        <xdr:nvPicPr>
          <xdr:cNvPr id="6" name="Picture 63" descr="엑셀지식in">
            <a:hlinkClick xmlns:r="http://schemas.openxmlformats.org/officeDocument/2006/relationships" r:id="rId3" tooltip="비즈폼 엑셀상담 서비스"/>
            <a:extLst>
              <a:ext uri="{FF2B5EF4-FFF2-40B4-BE49-F238E27FC236}">
                <a16:creationId xmlns:a16="http://schemas.microsoft.com/office/drawing/2014/main" id="{00000000-0008-0000-1400-00000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3665656" y="76916"/>
            <a:ext cx="1622953" cy="35447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7" name="Picture 64" descr="엑셀상담서비스">
            <a:hlinkClick xmlns:r="http://schemas.openxmlformats.org/officeDocument/2006/relationships" r:id="rId5" tooltip="비즈폼 엑셀지식인(Tip)"/>
            <a:extLst>
              <a:ext uri="{FF2B5EF4-FFF2-40B4-BE49-F238E27FC236}">
                <a16:creationId xmlns:a16="http://schemas.microsoft.com/office/drawing/2014/main" id="{00000000-0008-0000-1400-000007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15278971" y="76916"/>
            <a:ext cx="1371719" cy="35359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 macro="[0]!이동_사용방법">
        <xdr:nvPicPr>
          <xdr:cNvPr id="8" name="Picture 68" descr="서식사용설명">
            <a:extLst>
              <a:ext uri="{FF2B5EF4-FFF2-40B4-BE49-F238E27FC236}">
                <a16:creationId xmlns:a16="http://schemas.microsoft.com/office/drawing/2014/main" id="{00000000-0008-0000-14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565094"/>
            <a:ext cx="1139090" cy="29679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9" name="Text Box 71">
            <a:extLst>
              <a:ext uri="{FF2B5EF4-FFF2-40B4-BE49-F238E27FC236}">
                <a16:creationId xmlns:a16="http://schemas.microsoft.com/office/drawing/2014/main" id="{00000000-0008-0000-1400-00000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86697" y="86710"/>
            <a:ext cx="11581677" cy="3713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300" b="1" i="0" u="none" strike="noStrike" baseline="0">
                <a:solidFill>
                  <a:srgbClr val="FFFF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 매입매출 통합관리 프로그램</a:t>
            </a:r>
            <a:endParaRPr lang="en-US" altLang="ko-KR" sz="1050" b="1" i="0" u="none" strike="noStrike" baseline="0">
              <a:solidFill>
                <a:srgbClr val="FFFFFF"/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" textlink="">
        <xdr:nvSpPr>
          <xdr:cNvPr id="10" name="Line 22">
            <a:extLst>
              <a:ext uri="{FF2B5EF4-FFF2-40B4-BE49-F238E27FC236}">
                <a16:creationId xmlns:a16="http://schemas.microsoft.com/office/drawing/2014/main" id="{00000000-0008-0000-14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15252436" y="134604"/>
            <a:ext cx="0" cy="258333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>
        <xdr:nvPicPr>
          <xdr:cNvPr id="11" name="그림 10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14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28774" cy="269486"/>
          </a:xfrm>
          <a:prstGeom prst="rect">
            <a:avLst/>
          </a:prstGeom>
        </xdr:spPr>
      </xdr:pic>
      <xdr:sp macro="[0]!이동_거래처관리" textlink="">
        <xdr:nvSpPr>
          <xdr:cNvPr id="12" name="Text Box 76">
            <a:extLst>
              <a:ext uri="{FF2B5EF4-FFF2-40B4-BE49-F238E27FC236}">
                <a16:creationId xmlns:a16="http://schemas.microsoft.com/office/drawing/2014/main" id="{00000000-0008-0000-1400-00000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00131" y="578815"/>
            <a:ext cx="896473" cy="26891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거래처관리</a:t>
            </a:r>
          </a:p>
        </xdr:txBody>
      </xdr:sp>
      <xdr:sp macro="[0]!이동_견적서" textlink="">
        <xdr:nvSpPr>
          <xdr:cNvPr id="13" name="Text Box 77">
            <a:extLst>
              <a:ext uri="{FF2B5EF4-FFF2-40B4-BE49-F238E27FC236}">
                <a16:creationId xmlns:a16="http://schemas.microsoft.com/office/drawing/2014/main" id="{00000000-0008-0000-1400-00000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881515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견적서</a:t>
            </a:r>
          </a:p>
        </xdr:txBody>
      </xdr:sp>
      <xdr:sp macro="[0]!이동_계산서" textlink="">
        <xdr:nvSpPr>
          <xdr:cNvPr id="14" name="Text Box 77">
            <a:extLst>
              <a:ext uri="{FF2B5EF4-FFF2-40B4-BE49-F238E27FC236}">
                <a16:creationId xmlns:a16="http://schemas.microsoft.com/office/drawing/2014/main" id="{00000000-0008-0000-1400-00000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683075" y="578815"/>
            <a:ext cx="896231" cy="26940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계산서</a:t>
            </a:r>
          </a:p>
        </xdr:txBody>
      </xdr:sp>
      <xdr:sp macro="[0]!이동_품목관리" textlink="">
        <xdr:nvSpPr>
          <xdr:cNvPr id="15" name="Text Box 77">
            <a:extLst>
              <a:ext uri="{FF2B5EF4-FFF2-40B4-BE49-F238E27FC236}">
                <a16:creationId xmlns:a16="http://schemas.microsoft.com/office/drawing/2014/main" id="{00000000-0008-0000-1400-00000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318725" y="578815"/>
            <a:ext cx="9514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품목관리</a:t>
            </a:r>
          </a:p>
        </xdr:txBody>
      </xdr:sp>
      <xdr:sp macro="[0]!이동_거래명세서" textlink="">
        <xdr:nvSpPr>
          <xdr:cNvPr id="16" name="Text Box 77">
            <a:extLst>
              <a:ext uri="{FF2B5EF4-FFF2-40B4-BE49-F238E27FC236}">
                <a16:creationId xmlns:a16="http://schemas.microsoft.com/office/drawing/2014/main" id="{00000000-0008-0000-14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833991" y="578815"/>
            <a:ext cx="89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</a:p>
        </xdr:txBody>
      </xdr:sp>
      <xdr:sp macro="[0]!이동_거래명세서2" textlink="">
        <xdr:nvSpPr>
          <xdr:cNvPr id="17" name="Text Box 77">
            <a:extLst>
              <a:ext uri="{FF2B5EF4-FFF2-40B4-BE49-F238E27FC236}">
                <a16:creationId xmlns:a16="http://schemas.microsoft.com/office/drawing/2014/main" id="{00000000-0008-0000-14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788011" y="578815"/>
            <a:ext cx="89803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  <a:r>
              <a:rPr lang="en-US" altLang="ko-KR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2</a:t>
            </a:r>
            <a:endParaRPr lang="ko-KR" altLang="en-US" sz="1050" b="1" i="0" u="none" strike="noStrike" baseline="0">
              <a:solidFill>
                <a:schemeClr val="tx1">
                  <a:lumMod val="50000"/>
                  <a:lumOff val="50000"/>
                </a:schemeClr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[0]!이동_세금계산서" textlink="">
        <xdr:nvSpPr>
          <xdr:cNvPr id="18" name="Text Box 77">
            <a:extLst>
              <a:ext uri="{FF2B5EF4-FFF2-40B4-BE49-F238E27FC236}">
                <a16:creationId xmlns:a16="http://schemas.microsoft.com/office/drawing/2014/main" id="{00000000-0008-0000-14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46309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세금계산서</a:t>
            </a:r>
          </a:p>
        </xdr:txBody>
      </xdr:sp>
      <xdr:sp macro="[0]!이동_증빙서류작성" textlink="">
        <xdr:nvSpPr>
          <xdr:cNvPr id="19" name="Text Box 77">
            <a:extLst>
              <a:ext uri="{FF2B5EF4-FFF2-40B4-BE49-F238E27FC236}">
                <a16:creationId xmlns:a16="http://schemas.microsoft.com/office/drawing/2014/main" id="{00000000-0008-0000-14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31328" y="578815"/>
            <a:ext cx="89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증빙서류작성</a:t>
            </a:r>
          </a:p>
        </xdr:txBody>
      </xdr:sp>
      <xdr:sp macro="[0]!이동_거래내역" textlink="">
        <xdr:nvSpPr>
          <xdr:cNvPr id="20" name="Text Box 77">
            <a:extLst>
              <a:ext uri="{FF2B5EF4-FFF2-40B4-BE49-F238E27FC236}">
                <a16:creationId xmlns:a16="http://schemas.microsoft.com/office/drawing/2014/main" id="{00000000-0008-0000-14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637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거래내역</a:t>
            </a:r>
          </a:p>
        </xdr:txBody>
      </xdr:sp>
      <xdr:sp macro="[0]!이동_거래처원장" textlink="">
        <xdr:nvSpPr>
          <xdr:cNvPr id="21" name="Text Box 77">
            <a:extLst>
              <a:ext uri="{FF2B5EF4-FFF2-40B4-BE49-F238E27FC236}">
                <a16:creationId xmlns:a16="http://schemas.microsoft.com/office/drawing/2014/main" id="{00000000-0008-0000-1400-00001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216091" y="578815"/>
            <a:ext cx="955708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거래처원장</a:t>
            </a:r>
          </a:p>
        </xdr:txBody>
      </xdr:sp>
      <xdr:sp macro="[0]!이동_일일매출" textlink="">
        <xdr:nvSpPr>
          <xdr:cNvPr id="22" name="Text Box 77">
            <a:extLst>
              <a:ext uri="{FF2B5EF4-FFF2-40B4-BE49-F238E27FC236}">
                <a16:creationId xmlns:a16="http://schemas.microsoft.com/office/drawing/2014/main" id="{00000000-0008-0000-1400-00001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82135" y="578815"/>
            <a:ext cx="958032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일일매출</a:t>
            </a:r>
          </a:p>
        </xdr:txBody>
      </xdr:sp>
      <xdr:sp macro="[0]!이동_일일매입" textlink="">
        <xdr:nvSpPr>
          <xdr:cNvPr id="23" name="Text Box 77">
            <a:extLst>
              <a:ext uri="{FF2B5EF4-FFF2-40B4-BE49-F238E27FC236}">
                <a16:creationId xmlns:a16="http://schemas.microsoft.com/office/drawing/2014/main" id="{00000000-0008-0000-1400-00001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141757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일일매입</a:t>
            </a:r>
          </a:p>
        </xdr:txBody>
      </xdr:sp>
      <xdr:sp macro="[0]!이동_일일손익" textlink="">
        <xdr:nvSpPr>
          <xdr:cNvPr id="24" name="Text Box 77">
            <a:extLst>
              <a:ext uri="{FF2B5EF4-FFF2-40B4-BE49-F238E27FC236}">
                <a16:creationId xmlns:a16="http://schemas.microsoft.com/office/drawing/2014/main" id="{00000000-0008-0000-1400-00001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102976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일일손익</a:t>
            </a:r>
          </a:p>
        </xdr:txBody>
      </xdr:sp>
      <xdr:sp macro="[0]!이동_월별매출" textlink="">
        <xdr:nvSpPr>
          <xdr:cNvPr id="25" name="Text Box 77">
            <a:extLst>
              <a:ext uri="{FF2B5EF4-FFF2-40B4-BE49-F238E27FC236}">
                <a16:creationId xmlns:a16="http://schemas.microsoft.com/office/drawing/2014/main" id="{00000000-0008-0000-1400-00001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06419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월별매출</a:t>
            </a:r>
          </a:p>
        </xdr:txBody>
      </xdr:sp>
      <xdr:sp macro="[0]!이동_월별매입" textlink="">
        <xdr:nvSpPr>
          <xdr:cNvPr id="26" name="Text Box 77">
            <a:extLst>
              <a:ext uri="{FF2B5EF4-FFF2-40B4-BE49-F238E27FC236}">
                <a16:creationId xmlns:a16="http://schemas.microsoft.com/office/drawing/2014/main" id="{00000000-0008-0000-1400-00001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019310" y="578815"/>
            <a:ext cx="9563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월별매입</a:t>
            </a:r>
          </a:p>
        </xdr:txBody>
      </xdr:sp>
      <xdr:sp macro="[0]!이동_월별손익" textlink="">
        <xdr:nvSpPr>
          <xdr:cNvPr id="27" name="Text Box 77">
            <a:extLst>
              <a:ext uri="{FF2B5EF4-FFF2-40B4-BE49-F238E27FC236}">
                <a16:creationId xmlns:a16="http://schemas.microsoft.com/office/drawing/2014/main" id="{00000000-0008-0000-1400-00001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980529" y="578815"/>
            <a:ext cx="95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월별손익</a:t>
            </a:r>
          </a:p>
        </xdr:txBody>
      </xdr:sp>
      <xdr:sp macro="" textlink="">
        <xdr:nvSpPr>
          <xdr:cNvPr id="28" name="Line 22">
            <a:extLst>
              <a:ext uri="{FF2B5EF4-FFF2-40B4-BE49-F238E27FC236}">
                <a16:creationId xmlns:a16="http://schemas.microsoft.com/office/drawing/2014/main" id="{00000000-0008-0000-1400-00001C000000}"/>
              </a:ext>
            </a:extLst>
          </xdr:cNvPr>
          <xdr:cNvSpPr>
            <a:spLocks noChangeShapeType="1"/>
          </xdr:cNvSpPr>
        </xdr:nvSpPr>
        <xdr:spPr bwMode="auto">
          <a:xfrm>
            <a:off x="235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29" name="Line 22">
            <a:extLst>
              <a:ext uri="{FF2B5EF4-FFF2-40B4-BE49-F238E27FC236}">
                <a16:creationId xmlns:a16="http://schemas.microsoft.com/office/drawing/2014/main" id="{00000000-0008-0000-1400-00001D000000}"/>
              </a:ext>
            </a:extLst>
          </xdr:cNvPr>
          <xdr:cNvSpPr>
            <a:spLocks noChangeShapeType="1"/>
          </xdr:cNvSpPr>
        </xdr:nvSpPr>
        <xdr:spPr bwMode="auto">
          <a:xfrm>
            <a:off x="32795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0" name="Line 22">
            <a:extLst>
              <a:ext uri="{FF2B5EF4-FFF2-40B4-BE49-F238E27FC236}">
                <a16:creationId xmlns:a16="http://schemas.microsoft.com/office/drawing/2014/main" id="{00000000-0008-0000-14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42034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1" name="Line 22">
            <a:extLst>
              <a:ext uri="{FF2B5EF4-FFF2-40B4-BE49-F238E27FC236}">
                <a16:creationId xmlns:a16="http://schemas.microsoft.com/office/drawing/2014/main" id="{00000000-0008-0000-14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52035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2" name="Line 22">
            <a:extLst>
              <a:ext uri="{FF2B5EF4-FFF2-40B4-BE49-F238E27FC236}">
                <a16:creationId xmlns:a16="http://schemas.microsoft.com/office/drawing/2014/main" id="{00000000-0008-0000-1400-000020000000}"/>
              </a:ext>
            </a:extLst>
          </xdr:cNvPr>
          <xdr:cNvSpPr>
            <a:spLocks noChangeShapeType="1"/>
          </xdr:cNvSpPr>
        </xdr:nvSpPr>
        <xdr:spPr bwMode="auto">
          <a:xfrm>
            <a:off x="61560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3" name="Line 22">
            <a:extLst>
              <a:ext uri="{FF2B5EF4-FFF2-40B4-BE49-F238E27FC236}">
                <a16:creationId xmlns:a16="http://schemas.microsoft.com/office/drawing/2014/main" id="{00000000-0008-0000-14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71180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4" name="Line 22">
            <a:extLst>
              <a:ext uri="{FF2B5EF4-FFF2-40B4-BE49-F238E27FC236}">
                <a16:creationId xmlns:a16="http://schemas.microsoft.com/office/drawing/2014/main" id="{00000000-0008-0000-14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80801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5" name="Line 22">
            <a:extLst>
              <a:ext uri="{FF2B5EF4-FFF2-40B4-BE49-F238E27FC236}">
                <a16:creationId xmlns:a16="http://schemas.microsoft.com/office/drawing/2014/main" id="{00000000-0008-0000-1400-000023000000}"/>
              </a:ext>
            </a:extLst>
          </xdr:cNvPr>
          <xdr:cNvSpPr>
            <a:spLocks noChangeShapeType="1"/>
          </xdr:cNvSpPr>
        </xdr:nvSpPr>
        <xdr:spPr bwMode="auto">
          <a:xfrm>
            <a:off x="9042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6" name="Line 22">
            <a:extLst>
              <a:ext uri="{FF2B5EF4-FFF2-40B4-BE49-F238E27FC236}">
                <a16:creationId xmlns:a16="http://schemas.microsoft.com/office/drawing/2014/main" id="{00000000-0008-0000-14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997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7" name="Line 22">
            <a:extLst>
              <a:ext uri="{FF2B5EF4-FFF2-40B4-BE49-F238E27FC236}">
                <a16:creationId xmlns:a16="http://schemas.microsoft.com/office/drawing/2014/main" id="{00000000-0008-0000-14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108804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8" name="Line 22">
            <a:extLst>
              <a:ext uri="{FF2B5EF4-FFF2-40B4-BE49-F238E27FC236}">
                <a16:creationId xmlns:a16="http://schemas.microsoft.com/office/drawing/2014/main" id="{00000000-0008-0000-1400-000026000000}"/>
              </a:ext>
            </a:extLst>
          </xdr:cNvPr>
          <xdr:cNvSpPr>
            <a:spLocks noChangeShapeType="1"/>
          </xdr:cNvSpPr>
        </xdr:nvSpPr>
        <xdr:spPr bwMode="auto">
          <a:xfrm>
            <a:off x="119472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9" name="Line 22">
            <a:extLst>
              <a:ext uri="{FF2B5EF4-FFF2-40B4-BE49-F238E27FC236}">
                <a16:creationId xmlns:a16="http://schemas.microsoft.com/office/drawing/2014/main" id="{00000000-0008-0000-14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127378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0" name="Line 22">
            <a:extLst>
              <a:ext uri="{FF2B5EF4-FFF2-40B4-BE49-F238E27FC236}">
                <a16:creationId xmlns:a16="http://schemas.microsoft.com/office/drawing/2014/main" id="{00000000-0008-0000-14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137665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1" name="Line 22">
            <a:extLst>
              <a:ext uri="{FF2B5EF4-FFF2-40B4-BE49-F238E27FC236}">
                <a16:creationId xmlns:a16="http://schemas.microsoft.com/office/drawing/2014/main" id="{00000000-0008-0000-1400-000029000000}"/>
              </a:ext>
            </a:extLst>
          </xdr:cNvPr>
          <xdr:cNvSpPr>
            <a:spLocks noChangeShapeType="1"/>
          </xdr:cNvSpPr>
        </xdr:nvSpPr>
        <xdr:spPr bwMode="auto">
          <a:xfrm>
            <a:off x="14757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3" name="Line 22">
            <a:extLst>
              <a:ext uri="{FF2B5EF4-FFF2-40B4-BE49-F238E27FC236}">
                <a16:creationId xmlns:a16="http://schemas.microsoft.com/office/drawing/2014/main" id="{00000000-0008-0000-14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15690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</xdr:grpSp>
    <xdr:clientData/>
  </xdr:twoCellAnchor>
  <xdr:twoCellAnchor editAs="absolute">
    <xdr:from>
      <xdr:col>13</xdr:col>
      <xdr:colOff>104775</xdr:colOff>
      <xdr:row>10</xdr:row>
      <xdr:rowOff>76200</xdr:rowOff>
    </xdr:from>
    <xdr:to>
      <xdr:col>17</xdr:col>
      <xdr:colOff>288571</xdr:colOff>
      <xdr:row>11</xdr:row>
      <xdr:rowOff>87595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0000000-0008-0000-1400-000034000000}"/>
            </a:ext>
          </a:extLst>
        </xdr:cNvPr>
        <xdr:cNvSpPr txBox="1"/>
      </xdr:nvSpPr>
      <xdr:spPr>
        <a:xfrm>
          <a:off x="12811125" y="2552700"/>
          <a:ext cx="2707921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ko-KR" altLang="en-US" sz="1000" b="1">
              <a:solidFill>
                <a:srgbClr val="2C4160"/>
              </a:solidFill>
              <a:latin typeface="돋움" panose="020B0600000101010101" pitchFamily="50" charset="-127"/>
              <a:ea typeface="돋움" panose="020B0600000101010101" pitchFamily="50" charset="-127"/>
            </a:rPr>
            <a:t>→ 내역조회 후에 증빙서류를 선택해 주세요</a:t>
          </a:r>
          <a:r>
            <a:rPr lang="en-US" altLang="ko-KR" sz="1000" b="1">
              <a:solidFill>
                <a:srgbClr val="2C4160"/>
              </a:solidFill>
              <a:latin typeface="돋움" panose="020B0600000101010101" pitchFamily="50" charset="-127"/>
              <a:ea typeface="돋움" panose="020B0600000101010101" pitchFamily="50" charset="-127"/>
            </a:rPr>
            <a:t>.</a:t>
          </a:r>
          <a:endParaRPr lang="ko-KR" altLang="en-US" sz="1000" b="1">
            <a:solidFill>
              <a:srgbClr val="2C4160"/>
            </a:solidFill>
            <a:latin typeface="돋움" panose="020B0600000101010101" pitchFamily="50" charset="-127"/>
            <a:ea typeface="돋움" panose="020B0600000101010101" pitchFamily="50" charset="-127"/>
          </a:endParaRPr>
        </a:p>
      </xdr:txBody>
    </xdr:sp>
    <xdr:clientData/>
  </xdr:twoCellAnchor>
  <xdr:twoCellAnchor editAs="absolute">
    <xdr:from>
      <xdr:col>10</xdr:col>
      <xdr:colOff>180975</xdr:colOff>
      <xdr:row>20</xdr:row>
      <xdr:rowOff>104775</xdr:rowOff>
    </xdr:from>
    <xdr:to>
      <xdr:col>13</xdr:col>
      <xdr:colOff>151825</xdr:colOff>
      <xdr:row>21</xdr:row>
      <xdr:rowOff>116170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00000000-0008-0000-1400-000035000000}"/>
            </a:ext>
          </a:extLst>
        </xdr:cNvPr>
        <xdr:cNvSpPr txBox="1"/>
      </xdr:nvSpPr>
      <xdr:spPr>
        <a:xfrm>
          <a:off x="9772650" y="5057775"/>
          <a:ext cx="3085525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ko-KR" altLang="en-US" sz="1000" b="1">
              <a:solidFill>
                <a:srgbClr val="2C4160"/>
              </a:solidFill>
              <a:latin typeface="돋움" panose="020B0600000101010101" pitchFamily="50" charset="-127"/>
              <a:ea typeface="돋움" panose="020B0600000101010101" pitchFamily="50" charset="-127"/>
            </a:rPr>
            <a:t>→ 기타정보를 입력하면 증빙서류에 표시가 됩니다</a:t>
          </a:r>
          <a:r>
            <a:rPr lang="en-US" altLang="ko-KR" sz="1000" b="1">
              <a:solidFill>
                <a:srgbClr val="2C4160"/>
              </a:solidFill>
              <a:latin typeface="돋움" panose="020B0600000101010101" pitchFamily="50" charset="-127"/>
              <a:ea typeface="돋움" panose="020B0600000101010101" pitchFamily="50" charset="-127"/>
            </a:rPr>
            <a:t>.</a:t>
          </a:r>
          <a:endParaRPr lang="ko-KR" altLang="en-US" sz="1000" b="1">
            <a:solidFill>
              <a:srgbClr val="2C4160"/>
            </a:solidFill>
            <a:latin typeface="돋움" panose="020B0600000101010101" pitchFamily="50" charset="-127"/>
            <a:ea typeface="돋움" panose="020B0600000101010101" pitchFamily="50" charset="-127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171450</xdr:colOff>
          <xdr:row>6</xdr:row>
          <xdr:rowOff>66675</xdr:rowOff>
        </xdr:from>
        <xdr:to>
          <xdr:col>17</xdr:col>
          <xdr:colOff>104775</xdr:colOff>
          <xdr:row>10</xdr:row>
          <xdr:rowOff>57150</xdr:rowOff>
        </xdr:to>
        <xdr:sp macro="" textlink="">
          <xdr:nvSpPr>
            <xdr:cNvPr id="33796" name="Group Box 4" hidden="1">
              <a:extLst>
                <a:ext uri="{63B3BB69-23CF-44E3-9099-C40C66FF867C}">
                  <a14:compatExt spid="_x0000_s33796"/>
                </a:ext>
                <a:ext uri="{FF2B5EF4-FFF2-40B4-BE49-F238E27FC236}">
                  <a16:creationId xmlns:a16="http://schemas.microsoft.com/office/drawing/2014/main" id="{00000000-0008-0000-1400-000004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증빙서류 바로가기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7</xdr:row>
          <xdr:rowOff>0</xdr:rowOff>
        </xdr:from>
        <xdr:to>
          <xdr:col>15</xdr:col>
          <xdr:colOff>190500</xdr:colOff>
          <xdr:row>7</xdr:row>
          <xdr:rowOff>238125</xdr:rowOff>
        </xdr:to>
        <xdr:sp macro="" textlink="">
          <xdr:nvSpPr>
            <xdr:cNvPr id="33797" name="Option Button 5" hidden="1">
              <a:extLst>
                <a:ext uri="{63B3BB69-23CF-44E3-9099-C40C66FF867C}">
                  <a14:compatExt spid="_x0000_s33797"/>
                </a:ext>
                <a:ext uri="{FF2B5EF4-FFF2-40B4-BE49-F238E27FC236}">
                  <a16:creationId xmlns:a16="http://schemas.microsoft.com/office/drawing/2014/main" id="{00000000-0008-0000-1400-000005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견적서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7</xdr:row>
          <xdr:rowOff>228600</xdr:rowOff>
        </xdr:from>
        <xdr:to>
          <xdr:col>15</xdr:col>
          <xdr:colOff>190500</xdr:colOff>
          <xdr:row>8</xdr:row>
          <xdr:rowOff>219075</xdr:rowOff>
        </xdr:to>
        <xdr:sp macro="" textlink="">
          <xdr:nvSpPr>
            <xdr:cNvPr id="33799" name="Option Button 7" hidden="1">
              <a:extLst>
                <a:ext uri="{63B3BB69-23CF-44E3-9099-C40C66FF867C}">
                  <a14:compatExt spid="_x0000_s33799"/>
                </a:ext>
                <a:ext uri="{FF2B5EF4-FFF2-40B4-BE49-F238E27FC236}">
                  <a16:creationId xmlns:a16="http://schemas.microsoft.com/office/drawing/2014/main" id="{00000000-0008-0000-1400-000007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거래명세서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7</xdr:row>
          <xdr:rowOff>228600</xdr:rowOff>
        </xdr:from>
        <xdr:to>
          <xdr:col>16</xdr:col>
          <xdr:colOff>752475</xdr:colOff>
          <xdr:row>8</xdr:row>
          <xdr:rowOff>219075</xdr:rowOff>
        </xdr:to>
        <xdr:sp macro="" textlink="">
          <xdr:nvSpPr>
            <xdr:cNvPr id="33800" name="Option Button 8" hidden="1">
              <a:extLst>
                <a:ext uri="{63B3BB69-23CF-44E3-9099-C40C66FF867C}">
                  <a14:compatExt spid="_x0000_s33800"/>
                </a:ext>
                <a:ext uri="{FF2B5EF4-FFF2-40B4-BE49-F238E27FC236}">
                  <a16:creationId xmlns:a16="http://schemas.microsoft.com/office/drawing/2014/main" id="{00000000-0008-0000-1400-000008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거래명세서(10개이상)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8</xdr:row>
          <xdr:rowOff>200025</xdr:rowOff>
        </xdr:from>
        <xdr:to>
          <xdr:col>15</xdr:col>
          <xdr:colOff>190500</xdr:colOff>
          <xdr:row>9</xdr:row>
          <xdr:rowOff>190500</xdr:rowOff>
        </xdr:to>
        <xdr:sp macro="" textlink="">
          <xdr:nvSpPr>
            <xdr:cNvPr id="33801" name="Option Button 9" hidden="1">
              <a:extLst>
                <a:ext uri="{63B3BB69-23CF-44E3-9099-C40C66FF867C}">
                  <a14:compatExt spid="_x0000_s33801"/>
                </a:ext>
                <a:ext uri="{FF2B5EF4-FFF2-40B4-BE49-F238E27FC236}">
                  <a16:creationId xmlns:a16="http://schemas.microsoft.com/office/drawing/2014/main" id="{00000000-0008-0000-1400-000009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세금계산서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8</xdr:row>
          <xdr:rowOff>200025</xdr:rowOff>
        </xdr:from>
        <xdr:to>
          <xdr:col>16</xdr:col>
          <xdr:colOff>752475</xdr:colOff>
          <xdr:row>9</xdr:row>
          <xdr:rowOff>190500</xdr:rowOff>
        </xdr:to>
        <xdr:sp macro="" textlink="">
          <xdr:nvSpPr>
            <xdr:cNvPr id="33802" name="Option Button 10" hidden="1">
              <a:extLst>
                <a:ext uri="{63B3BB69-23CF-44E3-9099-C40C66FF867C}">
                  <a14:compatExt spid="_x0000_s33802"/>
                </a:ext>
                <a:ext uri="{FF2B5EF4-FFF2-40B4-BE49-F238E27FC236}">
                  <a16:creationId xmlns:a16="http://schemas.microsoft.com/office/drawing/2014/main" id="{00000000-0008-0000-1400-00000A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계산서</a:t>
              </a:r>
            </a:p>
          </xdr:txBody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67</xdr:col>
      <xdr:colOff>187325</xdr:colOff>
      <xdr:row>4</xdr:row>
      <xdr:rowOff>47625</xdr:rowOff>
    </xdr:from>
    <xdr:to>
      <xdr:col>72</xdr:col>
      <xdr:colOff>168275</xdr:colOff>
      <xdr:row>5</xdr:row>
      <xdr:rowOff>66675</xdr:rowOff>
    </xdr:to>
    <xdr:pic macro="[0]!미리보기">
      <xdr:nvPicPr>
        <xdr:cNvPr id="3" name="Picture 37" descr="미리보기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89000" y="1038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73</xdr:col>
      <xdr:colOff>22225</xdr:colOff>
      <xdr:row>4</xdr:row>
      <xdr:rowOff>47625</xdr:rowOff>
    </xdr:from>
    <xdr:to>
      <xdr:col>78</xdr:col>
      <xdr:colOff>3175</xdr:colOff>
      <xdr:row>5</xdr:row>
      <xdr:rowOff>66675</xdr:rowOff>
    </xdr:to>
    <xdr:pic macro="[0]!출력하기">
      <xdr:nvPicPr>
        <xdr:cNvPr id="4" name="Picture 52" descr="출력하기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24050" y="1038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78</xdr:col>
      <xdr:colOff>57150</xdr:colOff>
      <xdr:row>4</xdr:row>
      <xdr:rowOff>47625</xdr:rowOff>
    </xdr:from>
    <xdr:to>
      <xdr:col>83</xdr:col>
      <xdr:colOff>38100</xdr:colOff>
      <xdr:row>5</xdr:row>
      <xdr:rowOff>66675</xdr:rowOff>
    </xdr:to>
    <xdr:pic macro="[0]!파일생성_견적서">
      <xdr:nvPicPr>
        <xdr:cNvPr id="5" name="Picture 53" descr="파일생성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59100" y="1038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83</xdr:col>
      <xdr:colOff>57150</xdr:colOff>
      <xdr:row>3</xdr:row>
      <xdr:rowOff>217293</xdr:rowOff>
    </xdr:to>
    <xdr:grpSp>
      <xdr:nvGrpSpPr>
        <xdr:cNvPr id="6" name="그룹 5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GrpSpPr/>
      </xdr:nvGrpSpPr>
      <xdr:grpSpPr>
        <a:xfrm>
          <a:off x="0" y="0"/>
          <a:ext cx="16659225" cy="960243"/>
          <a:chOff x="0" y="1"/>
          <a:chExt cx="16659225" cy="960243"/>
        </a:xfrm>
      </xdr:grpSpPr>
      <xdr:pic>
        <xdr:nvPicPr>
          <xdr:cNvPr id="7" name="그림 6">
            <a:extLst>
              <a:ext uri="{FF2B5EF4-FFF2-40B4-BE49-F238E27FC236}">
                <a16:creationId xmlns:a16="http://schemas.microsoft.com/office/drawing/2014/main" id="{00000000-0008-0000-15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"/>
            <a:ext cx="16659225" cy="960243"/>
          </a:xfrm>
          <a:prstGeom prst="rect">
            <a:avLst/>
          </a:prstGeom>
        </xdr:spPr>
      </xdr:pic>
      <xdr:pic>
        <xdr:nvPicPr>
          <xdr:cNvPr id="8" name="Picture 63" descr="엑셀지식in">
            <a:hlinkClick xmlns:r="http://schemas.openxmlformats.org/officeDocument/2006/relationships" r:id="rId5" tooltip="비즈폼 엑셀상담 서비스"/>
            <a:extLst>
              <a:ext uri="{FF2B5EF4-FFF2-40B4-BE49-F238E27FC236}">
                <a16:creationId xmlns:a16="http://schemas.microsoft.com/office/drawing/2014/main" id="{00000000-0008-0000-15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3665656" y="76916"/>
            <a:ext cx="1622953" cy="35447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9" name="Picture 64" descr="엑셀상담서비스">
            <a:hlinkClick xmlns:r="http://schemas.openxmlformats.org/officeDocument/2006/relationships" r:id="rId7" tooltip="비즈폼 엑셀지식인(Tip)"/>
            <a:extLst>
              <a:ext uri="{FF2B5EF4-FFF2-40B4-BE49-F238E27FC236}">
                <a16:creationId xmlns:a16="http://schemas.microsoft.com/office/drawing/2014/main" id="{00000000-0008-0000-1500-000009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15278971" y="76916"/>
            <a:ext cx="1371719" cy="35359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 macro="[0]!이동_사용방법">
        <xdr:nvPicPr>
          <xdr:cNvPr id="10" name="Picture 68" descr="서식사용설명">
            <a:extLst>
              <a:ext uri="{FF2B5EF4-FFF2-40B4-BE49-F238E27FC236}">
                <a16:creationId xmlns:a16="http://schemas.microsoft.com/office/drawing/2014/main" id="{00000000-0008-0000-1500-00000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565094"/>
            <a:ext cx="1139090" cy="29679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1" name="Text Box 71">
            <a:extLst>
              <a:ext uri="{FF2B5EF4-FFF2-40B4-BE49-F238E27FC236}">
                <a16:creationId xmlns:a16="http://schemas.microsoft.com/office/drawing/2014/main" id="{00000000-0008-0000-1500-00000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86697" y="86710"/>
            <a:ext cx="11581677" cy="3713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300" b="1" i="0" u="none" strike="noStrike" baseline="0">
                <a:solidFill>
                  <a:srgbClr val="FFFF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 매입매출 통합관리 프로그램</a:t>
            </a:r>
            <a:endParaRPr lang="en-US" altLang="ko-KR" sz="1050" b="1" i="0" u="none" strike="noStrike" baseline="0">
              <a:solidFill>
                <a:srgbClr val="FFFFFF"/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" textlink="">
        <xdr:nvSpPr>
          <xdr:cNvPr id="12" name="Line 22">
            <a:extLst>
              <a:ext uri="{FF2B5EF4-FFF2-40B4-BE49-F238E27FC236}">
                <a16:creationId xmlns:a16="http://schemas.microsoft.com/office/drawing/2014/main" id="{00000000-0008-0000-15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15252436" y="134604"/>
            <a:ext cx="0" cy="258333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>
        <xdr:nvPicPr>
          <xdr:cNvPr id="13" name="그림 12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15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28774" cy="269486"/>
          </a:xfrm>
          <a:prstGeom prst="rect">
            <a:avLst/>
          </a:prstGeom>
        </xdr:spPr>
      </xdr:pic>
      <xdr:sp macro="[0]!이동_거래처관리" textlink="">
        <xdr:nvSpPr>
          <xdr:cNvPr id="14" name="Text Box 76">
            <a:extLst>
              <a:ext uri="{FF2B5EF4-FFF2-40B4-BE49-F238E27FC236}">
                <a16:creationId xmlns:a16="http://schemas.microsoft.com/office/drawing/2014/main" id="{00000000-0008-0000-1500-00000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00131" y="578815"/>
            <a:ext cx="896473" cy="26891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거래처관리</a:t>
            </a:r>
          </a:p>
        </xdr:txBody>
      </xdr:sp>
      <xdr:sp macro="[0]!이동_견적서" textlink="">
        <xdr:nvSpPr>
          <xdr:cNvPr id="15" name="Text Box 77">
            <a:extLst>
              <a:ext uri="{FF2B5EF4-FFF2-40B4-BE49-F238E27FC236}">
                <a16:creationId xmlns:a16="http://schemas.microsoft.com/office/drawing/2014/main" id="{00000000-0008-0000-1500-00000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881515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견적서</a:t>
            </a:r>
          </a:p>
        </xdr:txBody>
      </xdr:sp>
      <xdr:sp macro="[0]!이동_계산서" textlink="">
        <xdr:nvSpPr>
          <xdr:cNvPr id="16" name="Text Box 77">
            <a:extLst>
              <a:ext uri="{FF2B5EF4-FFF2-40B4-BE49-F238E27FC236}">
                <a16:creationId xmlns:a16="http://schemas.microsoft.com/office/drawing/2014/main" id="{00000000-0008-0000-15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683075" y="578815"/>
            <a:ext cx="896231" cy="26940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계산서</a:t>
            </a:r>
          </a:p>
        </xdr:txBody>
      </xdr:sp>
      <xdr:sp macro="[0]!이동_품목관리" textlink="">
        <xdr:nvSpPr>
          <xdr:cNvPr id="17" name="Text Box 77">
            <a:extLst>
              <a:ext uri="{FF2B5EF4-FFF2-40B4-BE49-F238E27FC236}">
                <a16:creationId xmlns:a16="http://schemas.microsoft.com/office/drawing/2014/main" id="{00000000-0008-0000-15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318725" y="578815"/>
            <a:ext cx="9514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품목관리</a:t>
            </a:r>
          </a:p>
        </xdr:txBody>
      </xdr:sp>
      <xdr:sp macro="[0]!이동_거래명세서" textlink="">
        <xdr:nvSpPr>
          <xdr:cNvPr id="18" name="Text Box 77">
            <a:extLst>
              <a:ext uri="{FF2B5EF4-FFF2-40B4-BE49-F238E27FC236}">
                <a16:creationId xmlns:a16="http://schemas.microsoft.com/office/drawing/2014/main" id="{00000000-0008-0000-15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833991" y="578815"/>
            <a:ext cx="89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</a:p>
        </xdr:txBody>
      </xdr:sp>
      <xdr:sp macro="[0]!이동_거래명세서2" textlink="">
        <xdr:nvSpPr>
          <xdr:cNvPr id="19" name="Text Box 77">
            <a:extLst>
              <a:ext uri="{FF2B5EF4-FFF2-40B4-BE49-F238E27FC236}">
                <a16:creationId xmlns:a16="http://schemas.microsoft.com/office/drawing/2014/main" id="{00000000-0008-0000-15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788011" y="578815"/>
            <a:ext cx="89803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  <a:r>
              <a:rPr lang="en-US" altLang="ko-KR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2</a:t>
            </a:r>
            <a:endParaRPr lang="ko-KR" altLang="en-US" sz="1050" b="1" i="0" u="none" strike="noStrike" baseline="0">
              <a:solidFill>
                <a:schemeClr val="tx1">
                  <a:lumMod val="50000"/>
                  <a:lumOff val="50000"/>
                </a:schemeClr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[0]!이동_세금계산서" textlink="">
        <xdr:nvSpPr>
          <xdr:cNvPr id="20" name="Text Box 77">
            <a:extLst>
              <a:ext uri="{FF2B5EF4-FFF2-40B4-BE49-F238E27FC236}">
                <a16:creationId xmlns:a16="http://schemas.microsoft.com/office/drawing/2014/main" id="{00000000-0008-0000-15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46309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세금계산서</a:t>
            </a:r>
          </a:p>
        </xdr:txBody>
      </xdr:sp>
      <xdr:sp macro="[0]!이동_증빙서류작성" textlink="">
        <xdr:nvSpPr>
          <xdr:cNvPr id="21" name="Text Box 77">
            <a:extLst>
              <a:ext uri="{FF2B5EF4-FFF2-40B4-BE49-F238E27FC236}">
                <a16:creationId xmlns:a16="http://schemas.microsoft.com/office/drawing/2014/main" id="{00000000-0008-0000-1500-00001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31328" y="578815"/>
            <a:ext cx="89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증빙서류작성</a:t>
            </a:r>
          </a:p>
        </xdr:txBody>
      </xdr:sp>
      <xdr:sp macro="[0]!이동_거래내역" textlink="">
        <xdr:nvSpPr>
          <xdr:cNvPr id="22" name="Text Box 77">
            <a:extLst>
              <a:ext uri="{FF2B5EF4-FFF2-40B4-BE49-F238E27FC236}">
                <a16:creationId xmlns:a16="http://schemas.microsoft.com/office/drawing/2014/main" id="{00000000-0008-0000-1500-00001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637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거래내역</a:t>
            </a:r>
          </a:p>
        </xdr:txBody>
      </xdr:sp>
      <xdr:sp macro="[0]!이동_거래처원장" textlink="">
        <xdr:nvSpPr>
          <xdr:cNvPr id="23" name="Text Box 77">
            <a:extLst>
              <a:ext uri="{FF2B5EF4-FFF2-40B4-BE49-F238E27FC236}">
                <a16:creationId xmlns:a16="http://schemas.microsoft.com/office/drawing/2014/main" id="{00000000-0008-0000-1500-00001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216091" y="578815"/>
            <a:ext cx="955708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거래처원장</a:t>
            </a:r>
          </a:p>
        </xdr:txBody>
      </xdr:sp>
      <xdr:sp macro="[0]!이동_일일매출" textlink="">
        <xdr:nvSpPr>
          <xdr:cNvPr id="24" name="Text Box 77">
            <a:extLst>
              <a:ext uri="{FF2B5EF4-FFF2-40B4-BE49-F238E27FC236}">
                <a16:creationId xmlns:a16="http://schemas.microsoft.com/office/drawing/2014/main" id="{00000000-0008-0000-1500-00001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82135" y="578815"/>
            <a:ext cx="958032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일일매출</a:t>
            </a:r>
          </a:p>
        </xdr:txBody>
      </xdr:sp>
      <xdr:sp macro="[0]!이동_일일매입" textlink="">
        <xdr:nvSpPr>
          <xdr:cNvPr id="25" name="Text Box 77">
            <a:extLst>
              <a:ext uri="{FF2B5EF4-FFF2-40B4-BE49-F238E27FC236}">
                <a16:creationId xmlns:a16="http://schemas.microsoft.com/office/drawing/2014/main" id="{00000000-0008-0000-1500-00001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141757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일일매입</a:t>
            </a:r>
          </a:p>
        </xdr:txBody>
      </xdr:sp>
      <xdr:sp macro="[0]!이동_일일손익" textlink="">
        <xdr:nvSpPr>
          <xdr:cNvPr id="26" name="Text Box 77">
            <a:extLst>
              <a:ext uri="{FF2B5EF4-FFF2-40B4-BE49-F238E27FC236}">
                <a16:creationId xmlns:a16="http://schemas.microsoft.com/office/drawing/2014/main" id="{00000000-0008-0000-1500-00001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102976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일일손익</a:t>
            </a:r>
          </a:p>
        </xdr:txBody>
      </xdr:sp>
      <xdr:sp macro="[0]!이동_월별매출" textlink="">
        <xdr:nvSpPr>
          <xdr:cNvPr id="27" name="Text Box 77">
            <a:extLst>
              <a:ext uri="{FF2B5EF4-FFF2-40B4-BE49-F238E27FC236}">
                <a16:creationId xmlns:a16="http://schemas.microsoft.com/office/drawing/2014/main" id="{00000000-0008-0000-1500-00001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06419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월별매출</a:t>
            </a:r>
          </a:p>
        </xdr:txBody>
      </xdr:sp>
      <xdr:sp macro="[0]!이동_월별매입" textlink="">
        <xdr:nvSpPr>
          <xdr:cNvPr id="28" name="Text Box 77">
            <a:extLst>
              <a:ext uri="{FF2B5EF4-FFF2-40B4-BE49-F238E27FC236}">
                <a16:creationId xmlns:a16="http://schemas.microsoft.com/office/drawing/2014/main" id="{00000000-0008-0000-1500-00001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019310" y="578815"/>
            <a:ext cx="9563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월별매입</a:t>
            </a:r>
          </a:p>
        </xdr:txBody>
      </xdr:sp>
      <xdr:sp macro="[0]!이동_월별손익" textlink="">
        <xdr:nvSpPr>
          <xdr:cNvPr id="29" name="Text Box 77">
            <a:extLst>
              <a:ext uri="{FF2B5EF4-FFF2-40B4-BE49-F238E27FC236}">
                <a16:creationId xmlns:a16="http://schemas.microsoft.com/office/drawing/2014/main" id="{00000000-0008-0000-1500-00001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980529" y="578815"/>
            <a:ext cx="95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월별손익</a:t>
            </a:r>
          </a:p>
        </xdr:txBody>
      </xdr:sp>
      <xdr:sp macro="" textlink="">
        <xdr:nvSpPr>
          <xdr:cNvPr id="30" name="Line 22">
            <a:extLst>
              <a:ext uri="{FF2B5EF4-FFF2-40B4-BE49-F238E27FC236}">
                <a16:creationId xmlns:a16="http://schemas.microsoft.com/office/drawing/2014/main" id="{00000000-0008-0000-15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235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1" name="Line 22">
            <a:extLst>
              <a:ext uri="{FF2B5EF4-FFF2-40B4-BE49-F238E27FC236}">
                <a16:creationId xmlns:a16="http://schemas.microsoft.com/office/drawing/2014/main" id="{00000000-0008-0000-15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32795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2" name="Line 22">
            <a:extLst>
              <a:ext uri="{FF2B5EF4-FFF2-40B4-BE49-F238E27FC236}">
                <a16:creationId xmlns:a16="http://schemas.microsoft.com/office/drawing/2014/main" id="{00000000-0008-0000-1500-000020000000}"/>
              </a:ext>
            </a:extLst>
          </xdr:cNvPr>
          <xdr:cNvSpPr>
            <a:spLocks noChangeShapeType="1"/>
          </xdr:cNvSpPr>
        </xdr:nvSpPr>
        <xdr:spPr bwMode="auto">
          <a:xfrm>
            <a:off x="42034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3" name="Line 22">
            <a:extLst>
              <a:ext uri="{FF2B5EF4-FFF2-40B4-BE49-F238E27FC236}">
                <a16:creationId xmlns:a16="http://schemas.microsoft.com/office/drawing/2014/main" id="{00000000-0008-0000-15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52035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4" name="Line 22">
            <a:extLst>
              <a:ext uri="{FF2B5EF4-FFF2-40B4-BE49-F238E27FC236}">
                <a16:creationId xmlns:a16="http://schemas.microsoft.com/office/drawing/2014/main" id="{00000000-0008-0000-15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61560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5" name="Line 22">
            <a:extLst>
              <a:ext uri="{FF2B5EF4-FFF2-40B4-BE49-F238E27FC236}">
                <a16:creationId xmlns:a16="http://schemas.microsoft.com/office/drawing/2014/main" id="{00000000-0008-0000-1500-000023000000}"/>
              </a:ext>
            </a:extLst>
          </xdr:cNvPr>
          <xdr:cNvSpPr>
            <a:spLocks noChangeShapeType="1"/>
          </xdr:cNvSpPr>
        </xdr:nvSpPr>
        <xdr:spPr bwMode="auto">
          <a:xfrm>
            <a:off x="71180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6" name="Line 22">
            <a:extLst>
              <a:ext uri="{FF2B5EF4-FFF2-40B4-BE49-F238E27FC236}">
                <a16:creationId xmlns:a16="http://schemas.microsoft.com/office/drawing/2014/main" id="{00000000-0008-0000-15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80801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7" name="Line 22">
            <a:extLst>
              <a:ext uri="{FF2B5EF4-FFF2-40B4-BE49-F238E27FC236}">
                <a16:creationId xmlns:a16="http://schemas.microsoft.com/office/drawing/2014/main" id="{00000000-0008-0000-15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9042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8" name="Line 22">
            <a:extLst>
              <a:ext uri="{FF2B5EF4-FFF2-40B4-BE49-F238E27FC236}">
                <a16:creationId xmlns:a16="http://schemas.microsoft.com/office/drawing/2014/main" id="{00000000-0008-0000-1500-000026000000}"/>
              </a:ext>
            </a:extLst>
          </xdr:cNvPr>
          <xdr:cNvSpPr>
            <a:spLocks noChangeShapeType="1"/>
          </xdr:cNvSpPr>
        </xdr:nvSpPr>
        <xdr:spPr bwMode="auto">
          <a:xfrm>
            <a:off x="997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9" name="Line 22">
            <a:extLst>
              <a:ext uri="{FF2B5EF4-FFF2-40B4-BE49-F238E27FC236}">
                <a16:creationId xmlns:a16="http://schemas.microsoft.com/office/drawing/2014/main" id="{00000000-0008-0000-15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108804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0" name="Line 22">
            <a:extLst>
              <a:ext uri="{FF2B5EF4-FFF2-40B4-BE49-F238E27FC236}">
                <a16:creationId xmlns:a16="http://schemas.microsoft.com/office/drawing/2014/main" id="{00000000-0008-0000-15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119472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1" name="Line 22">
            <a:extLst>
              <a:ext uri="{FF2B5EF4-FFF2-40B4-BE49-F238E27FC236}">
                <a16:creationId xmlns:a16="http://schemas.microsoft.com/office/drawing/2014/main" id="{00000000-0008-0000-1500-000029000000}"/>
              </a:ext>
            </a:extLst>
          </xdr:cNvPr>
          <xdr:cNvSpPr>
            <a:spLocks noChangeShapeType="1"/>
          </xdr:cNvSpPr>
        </xdr:nvSpPr>
        <xdr:spPr bwMode="auto">
          <a:xfrm>
            <a:off x="127378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2" name="Line 22">
            <a:extLst>
              <a:ext uri="{FF2B5EF4-FFF2-40B4-BE49-F238E27FC236}">
                <a16:creationId xmlns:a16="http://schemas.microsoft.com/office/drawing/2014/main" id="{00000000-0008-0000-15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137665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3" name="Line 22">
            <a:extLst>
              <a:ext uri="{FF2B5EF4-FFF2-40B4-BE49-F238E27FC236}">
                <a16:creationId xmlns:a16="http://schemas.microsoft.com/office/drawing/2014/main" id="{00000000-0008-0000-15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14757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4" name="Line 22">
            <a:extLst>
              <a:ext uri="{FF2B5EF4-FFF2-40B4-BE49-F238E27FC236}">
                <a16:creationId xmlns:a16="http://schemas.microsoft.com/office/drawing/2014/main" id="{00000000-0008-0000-1500-00002C000000}"/>
              </a:ext>
            </a:extLst>
          </xdr:cNvPr>
          <xdr:cNvSpPr>
            <a:spLocks noChangeShapeType="1"/>
          </xdr:cNvSpPr>
        </xdr:nvSpPr>
        <xdr:spPr bwMode="auto">
          <a:xfrm>
            <a:off x="15690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68</xdr:col>
      <xdr:colOff>6350</xdr:colOff>
      <xdr:row>3</xdr:row>
      <xdr:rowOff>304800</xdr:rowOff>
    </xdr:from>
    <xdr:to>
      <xdr:col>72</xdr:col>
      <xdr:colOff>187325</xdr:colOff>
      <xdr:row>4</xdr:row>
      <xdr:rowOff>66675</xdr:rowOff>
    </xdr:to>
    <xdr:pic macro="[0]!미리보기">
      <xdr:nvPicPr>
        <xdr:cNvPr id="42" name="Picture 37" descr="미리보기">
          <a:extLst>
            <a:ext uri="{FF2B5EF4-FFF2-40B4-BE49-F238E27FC236}">
              <a16:creationId xmlns:a16="http://schemas.microsoft.com/office/drawing/2014/main" id="{00000000-0008-0000-16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08050" y="10477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73</xdr:col>
      <xdr:colOff>41275</xdr:colOff>
      <xdr:row>3</xdr:row>
      <xdr:rowOff>304800</xdr:rowOff>
    </xdr:from>
    <xdr:to>
      <xdr:col>78</xdr:col>
      <xdr:colOff>22225</xdr:colOff>
      <xdr:row>4</xdr:row>
      <xdr:rowOff>66675</xdr:rowOff>
    </xdr:to>
    <xdr:pic macro="[0]!출력하기">
      <xdr:nvPicPr>
        <xdr:cNvPr id="43" name="Picture 52" descr="출력하기">
          <a:extLst>
            <a:ext uri="{FF2B5EF4-FFF2-40B4-BE49-F238E27FC236}">
              <a16:creationId xmlns:a16="http://schemas.microsoft.com/office/drawing/2014/main" id="{00000000-0008-0000-16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43100" y="10477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78</xdr:col>
      <xdr:colOff>76200</xdr:colOff>
      <xdr:row>3</xdr:row>
      <xdr:rowOff>304800</xdr:rowOff>
    </xdr:from>
    <xdr:to>
      <xdr:col>83</xdr:col>
      <xdr:colOff>57150</xdr:colOff>
      <xdr:row>4</xdr:row>
      <xdr:rowOff>66675</xdr:rowOff>
    </xdr:to>
    <xdr:pic macro="[0]!파일생성_거래명세서">
      <xdr:nvPicPr>
        <xdr:cNvPr id="44" name="Picture 53" descr="파일생성">
          <a:extLst>
            <a:ext uri="{FF2B5EF4-FFF2-40B4-BE49-F238E27FC236}">
              <a16:creationId xmlns:a16="http://schemas.microsoft.com/office/drawing/2014/main" id="{00000000-0008-0000-16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78150" y="10477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83</xdr:col>
      <xdr:colOff>57150</xdr:colOff>
      <xdr:row>3</xdr:row>
      <xdr:rowOff>217293</xdr:rowOff>
    </xdr:to>
    <xdr:grpSp>
      <xdr:nvGrpSpPr>
        <xdr:cNvPr id="5" name="그룹 4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pSpPr/>
      </xdr:nvGrpSpPr>
      <xdr:grpSpPr>
        <a:xfrm>
          <a:off x="0" y="0"/>
          <a:ext cx="16659225" cy="960243"/>
          <a:chOff x="0" y="1"/>
          <a:chExt cx="16659225" cy="960243"/>
        </a:xfrm>
      </xdr:grpSpPr>
      <xdr:pic>
        <xdr:nvPicPr>
          <xdr:cNvPr id="6" name="그림 5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"/>
            <a:ext cx="16659225" cy="960243"/>
          </a:xfrm>
          <a:prstGeom prst="rect">
            <a:avLst/>
          </a:prstGeom>
        </xdr:spPr>
      </xdr:pic>
      <xdr:pic>
        <xdr:nvPicPr>
          <xdr:cNvPr id="7" name="Picture 63" descr="엑셀지식in">
            <a:hlinkClick xmlns:r="http://schemas.openxmlformats.org/officeDocument/2006/relationships" r:id="rId5" tooltip="비즈폼 엑셀상담 서비스"/>
            <a:extLst>
              <a:ext uri="{FF2B5EF4-FFF2-40B4-BE49-F238E27FC236}">
                <a16:creationId xmlns:a16="http://schemas.microsoft.com/office/drawing/2014/main" id="{00000000-0008-0000-1600-00000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3665656" y="76916"/>
            <a:ext cx="1622953" cy="35447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8" name="Picture 64" descr="엑셀상담서비스">
            <a:hlinkClick xmlns:r="http://schemas.openxmlformats.org/officeDocument/2006/relationships" r:id="rId7" tooltip="비즈폼 엑셀지식인(Tip)"/>
            <a:extLst>
              <a:ext uri="{FF2B5EF4-FFF2-40B4-BE49-F238E27FC236}">
                <a16:creationId xmlns:a16="http://schemas.microsoft.com/office/drawing/2014/main" id="{00000000-0008-0000-1600-000008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15278971" y="76916"/>
            <a:ext cx="1371719" cy="35359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 macro="[0]!이동_사용방법">
        <xdr:nvPicPr>
          <xdr:cNvPr id="9" name="Picture 68" descr="서식사용설명">
            <a:extLst>
              <a:ext uri="{FF2B5EF4-FFF2-40B4-BE49-F238E27FC236}">
                <a16:creationId xmlns:a16="http://schemas.microsoft.com/office/drawing/2014/main" id="{00000000-0008-0000-1600-00000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565094"/>
            <a:ext cx="1139090" cy="29679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0" name="Text Box 71">
            <a:extLst>
              <a:ext uri="{FF2B5EF4-FFF2-40B4-BE49-F238E27FC236}">
                <a16:creationId xmlns:a16="http://schemas.microsoft.com/office/drawing/2014/main" id="{00000000-0008-0000-1600-00000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86697" y="86710"/>
            <a:ext cx="11581677" cy="3713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300" b="1" i="0" u="none" strike="noStrike" baseline="0">
                <a:solidFill>
                  <a:srgbClr val="FFFF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 매입매출 통합관리 프로그램</a:t>
            </a:r>
            <a:endParaRPr lang="en-US" altLang="ko-KR" sz="1050" b="1" i="0" u="none" strike="noStrike" baseline="0">
              <a:solidFill>
                <a:srgbClr val="FFFFFF"/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" textlink="">
        <xdr:nvSpPr>
          <xdr:cNvPr id="11" name="Line 22">
            <a:extLst>
              <a:ext uri="{FF2B5EF4-FFF2-40B4-BE49-F238E27FC236}">
                <a16:creationId xmlns:a16="http://schemas.microsoft.com/office/drawing/2014/main" id="{00000000-0008-0000-1600-00000B000000}"/>
              </a:ext>
            </a:extLst>
          </xdr:cNvPr>
          <xdr:cNvSpPr>
            <a:spLocks noChangeShapeType="1"/>
          </xdr:cNvSpPr>
        </xdr:nvSpPr>
        <xdr:spPr bwMode="auto">
          <a:xfrm>
            <a:off x="15252436" y="134604"/>
            <a:ext cx="0" cy="258333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>
        <xdr:nvPicPr>
          <xdr:cNvPr id="12" name="그림 11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16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28774" cy="269486"/>
          </a:xfrm>
          <a:prstGeom prst="rect">
            <a:avLst/>
          </a:prstGeom>
        </xdr:spPr>
      </xdr:pic>
      <xdr:sp macro="[0]!이동_거래처관리" textlink="">
        <xdr:nvSpPr>
          <xdr:cNvPr id="13" name="Text Box 76">
            <a:extLst>
              <a:ext uri="{FF2B5EF4-FFF2-40B4-BE49-F238E27FC236}">
                <a16:creationId xmlns:a16="http://schemas.microsoft.com/office/drawing/2014/main" id="{00000000-0008-0000-1600-00000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00131" y="578815"/>
            <a:ext cx="896473" cy="26891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거래처관리</a:t>
            </a:r>
          </a:p>
        </xdr:txBody>
      </xdr:sp>
      <xdr:sp macro="[0]!이동_견적서" textlink="">
        <xdr:nvSpPr>
          <xdr:cNvPr id="14" name="Text Box 77">
            <a:extLst>
              <a:ext uri="{FF2B5EF4-FFF2-40B4-BE49-F238E27FC236}">
                <a16:creationId xmlns:a16="http://schemas.microsoft.com/office/drawing/2014/main" id="{00000000-0008-0000-1600-00000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881515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견적서</a:t>
            </a:r>
          </a:p>
        </xdr:txBody>
      </xdr:sp>
      <xdr:sp macro="[0]!이동_계산서" textlink="">
        <xdr:nvSpPr>
          <xdr:cNvPr id="15" name="Text Box 77">
            <a:extLst>
              <a:ext uri="{FF2B5EF4-FFF2-40B4-BE49-F238E27FC236}">
                <a16:creationId xmlns:a16="http://schemas.microsoft.com/office/drawing/2014/main" id="{00000000-0008-0000-1600-00000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683075" y="578815"/>
            <a:ext cx="896231" cy="26940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계산서</a:t>
            </a:r>
          </a:p>
        </xdr:txBody>
      </xdr:sp>
      <xdr:sp macro="[0]!이동_품목관리" textlink="">
        <xdr:nvSpPr>
          <xdr:cNvPr id="16" name="Text Box 77">
            <a:extLst>
              <a:ext uri="{FF2B5EF4-FFF2-40B4-BE49-F238E27FC236}">
                <a16:creationId xmlns:a16="http://schemas.microsoft.com/office/drawing/2014/main" id="{00000000-0008-0000-16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318725" y="578815"/>
            <a:ext cx="9514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품목관리</a:t>
            </a:r>
          </a:p>
        </xdr:txBody>
      </xdr:sp>
      <xdr:sp macro="[0]!이동_거래명세서" textlink="">
        <xdr:nvSpPr>
          <xdr:cNvPr id="17" name="Text Box 77">
            <a:extLst>
              <a:ext uri="{FF2B5EF4-FFF2-40B4-BE49-F238E27FC236}">
                <a16:creationId xmlns:a16="http://schemas.microsoft.com/office/drawing/2014/main" id="{00000000-0008-0000-16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833991" y="578815"/>
            <a:ext cx="89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</a:p>
        </xdr:txBody>
      </xdr:sp>
      <xdr:sp macro="[0]!이동_거래명세서2" textlink="">
        <xdr:nvSpPr>
          <xdr:cNvPr id="18" name="Text Box 77">
            <a:extLst>
              <a:ext uri="{FF2B5EF4-FFF2-40B4-BE49-F238E27FC236}">
                <a16:creationId xmlns:a16="http://schemas.microsoft.com/office/drawing/2014/main" id="{00000000-0008-0000-16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788011" y="578815"/>
            <a:ext cx="89803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  <a:r>
              <a:rPr lang="en-US" altLang="ko-KR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2</a:t>
            </a:r>
            <a:endParaRPr lang="ko-KR" altLang="en-US" sz="1050" b="1" i="0" u="none" strike="noStrike" baseline="0">
              <a:solidFill>
                <a:schemeClr val="tx1">
                  <a:lumMod val="50000"/>
                  <a:lumOff val="50000"/>
                </a:schemeClr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[0]!이동_세금계산서" textlink="">
        <xdr:nvSpPr>
          <xdr:cNvPr id="19" name="Text Box 77">
            <a:extLst>
              <a:ext uri="{FF2B5EF4-FFF2-40B4-BE49-F238E27FC236}">
                <a16:creationId xmlns:a16="http://schemas.microsoft.com/office/drawing/2014/main" id="{00000000-0008-0000-16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46309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세금계산서</a:t>
            </a:r>
          </a:p>
        </xdr:txBody>
      </xdr:sp>
      <xdr:sp macro="[0]!이동_증빙서류작성" textlink="">
        <xdr:nvSpPr>
          <xdr:cNvPr id="20" name="Text Box 77">
            <a:extLst>
              <a:ext uri="{FF2B5EF4-FFF2-40B4-BE49-F238E27FC236}">
                <a16:creationId xmlns:a16="http://schemas.microsoft.com/office/drawing/2014/main" id="{00000000-0008-0000-16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31328" y="578815"/>
            <a:ext cx="89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증빙서류작성</a:t>
            </a:r>
          </a:p>
        </xdr:txBody>
      </xdr:sp>
      <xdr:sp macro="[0]!이동_거래내역" textlink="">
        <xdr:nvSpPr>
          <xdr:cNvPr id="21" name="Text Box 77">
            <a:extLst>
              <a:ext uri="{FF2B5EF4-FFF2-40B4-BE49-F238E27FC236}">
                <a16:creationId xmlns:a16="http://schemas.microsoft.com/office/drawing/2014/main" id="{00000000-0008-0000-1600-00001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637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거래내역</a:t>
            </a:r>
          </a:p>
        </xdr:txBody>
      </xdr:sp>
      <xdr:sp macro="[0]!이동_거래처원장" textlink="">
        <xdr:nvSpPr>
          <xdr:cNvPr id="22" name="Text Box 77">
            <a:extLst>
              <a:ext uri="{FF2B5EF4-FFF2-40B4-BE49-F238E27FC236}">
                <a16:creationId xmlns:a16="http://schemas.microsoft.com/office/drawing/2014/main" id="{00000000-0008-0000-1600-00001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216091" y="578815"/>
            <a:ext cx="955708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거래처원장</a:t>
            </a:r>
          </a:p>
        </xdr:txBody>
      </xdr:sp>
      <xdr:sp macro="[0]!이동_일일매출" textlink="">
        <xdr:nvSpPr>
          <xdr:cNvPr id="23" name="Text Box 77">
            <a:extLst>
              <a:ext uri="{FF2B5EF4-FFF2-40B4-BE49-F238E27FC236}">
                <a16:creationId xmlns:a16="http://schemas.microsoft.com/office/drawing/2014/main" id="{00000000-0008-0000-1600-00001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82135" y="578815"/>
            <a:ext cx="958032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일일매출</a:t>
            </a:r>
          </a:p>
        </xdr:txBody>
      </xdr:sp>
      <xdr:sp macro="[0]!이동_일일매입" textlink="">
        <xdr:nvSpPr>
          <xdr:cNvPr id="24" name="Text Box 77">
            <a:extLst>
              <a:ext uri="{FF2B5EF4-FFF2-40B4-BE49-F238E27FC236}">
                <a16:creationId xmlns:a16="http://schemas.microsoft.com/office/drawing/2014/main" id="{00000000-0008-0000-1600-00001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141757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일일매입</a:t>
            </a:r>
          </a:p>
        </xdr:txBody>
      </xdr:sp>
      <xdr:sp macro="[0]!이동_일일손익" textlink="">
        <xdr:nvSpPr>
          <xdr:cNvPr id="25" name="Text Box 77">
            <a:extLst>
              <a:ext uri="{FF2B5EF4-FFF2-40B4-BE49-F238E27FC236}">
                <a16:creationId xmlns:a16="http://schemas.microsoft.com/office/drawing/2014/main" id="{00000000-0008-0000-1600-00001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102976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일일손익</a:t>
            </a:r>
          </a:p>
        </xdr:txBody>
      </xdr:sp>
      <xdr:sp macro="[0]!이동_월별매출" textlink="">
        <xdr:nvSpPr>
          <xdr:cNvPr id="26" name="Text Box 77">
            <a:extLst>
              <a:ext uri="{FF2B5EF4-FFF2-40B4-BE49-F238E27FC236}">
                <a16:creationId xmlns:a16="http://schemas.microsoft.com/office/drawing/2014/main" id="{00000000-0008-0000-1600-00001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06419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월별매출</a:t>
            </a:r>
          </a:p>
        </xdr:txBody>
      </xdr:sp>
      <xdr:sp macro="[0]!이동_월별매입" textlink="">
        <xdr:nvSpPr>
          <xdr:cNvPr id="27" name="Text Box 77">
            <a:extLst>
              <a:ext uri="{FF2B5EF4-FFF2-40B4-BE49-F238E27FC236}">
                <a16:creationId xmlns:a16="http://schemas.microsoft.com/office/drawing/2014/main" id="{00000000-0008-0000-1600-00001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019310" y="578815"/>
            <a:ext cx="9563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월별매입</a:t>
            </a:r>
          </a:p>
        </xdr:txBody>
      </xdr:sp>
      <xdr:sp macro="[0]!이동_월별손익" textlink="">
        <xdr:nvSpPr>
          <xdr:cNvPr id="28" name="Text Box 77">
            <a:extLst>
              <a:ext uri="{FF2B5EF4-FFF2-40B4-BE49-F238E27FC236}">
                <a16:creationId xmlns:a16="http://schemas.microsoft.com/office/drawing/2014/main" id="{00000000-0008-0000-1600-00001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980529" y="578815"/>
            <a:ext cx="95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월별손익</a:t>
            </a:r>
          </a:p>
        </xdr:txBody>
      </xdr:sp>
      <xdr:sp macro="" textlink="">
        <xdr:nvSpPr>
          <xdr:cNvPr id="29" name="Line 22">
            <a:extLst>
              <a:ext uri="{FF2B5EF4-FFF2-40B4-BE49-F238E27FC236}">
                <a16:creationId xmlns:a16="http://schemas.microsoft.com/office/drawing/2014/main" id="{00000000-0008-0000-1600-00001D000000}"/>
              </a:ext>
            </a:extLst>
          </xdr:cNvPr>
          <xdr:cNvSpPr>
            <a:spLocks noChangeShapeType="1"/>
          </xdr:cNvSpPr>
        </xdr:nvSpPr>
        <xdr:spPr bwMode="auto">
          <a:xfrm>
            <a:off x="235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0" name="Line 22">
            <a:extLst>
              <a:ext uri="{FF2B5EF4-FFF2-40B4-BE49-F238E27FC236}">
                <a16:creationId xmlns:a16="http://schemas.microsoft.com/office/drawing/2014/main" id="{00000000-0008-0000-16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32795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1" name="Line 22">
            <a:extLst>
              <a:ext uri="{FF2B5EF4-FFF2-40B4-BE49-F238E27FC236}">
                <a16:creationId xmlns:a16="http://schemas.microsoft.com/office/drawing/2014/main" id="{00000000-0008-0000-16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42034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2" name="Line 22">
            <a:extLst>
              <a:ext uri="{FF2B5EF4-FFF2-40B4-BE49-F238E27FC236}">
                <a16:creationId xmlns:a16="http://schemas.microsoft.com/office/drawing/2014/main" id="{00000000-0008-0000-1600-000020000000}"/>
              </a:ext>
            </a:extLst>
          </xdr:cNvPr>
          <xdr:cNvSpPr>
            <a:spLocks noChangeShapeType="1"/>
          </xdr:cNvSpPr>
        </xdr:nvSpPr>
        <xdr:spPr bwMode="auto">
          <a:xfrm>
            <a:off x="52035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3" name="Line 22">
            <a:extLst>
              <a:ext uri="{FF2B5EF4-FFF2-40B4-BE49-F238E27FC236}">
                <a16:creationId xmlns:a16="http://schemas.microsoft.com/office/drawing/2014/main" id="{00000000-0008-0000-16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61560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4" name="Line 22">
            <a:extLst>
              <a:ext uri="{FF2B5EF4-FFF2-40B4-BE49-F238E27FC236}">
                <a16:creationId xmlns:a16="http://schemas.microsoft.com/office/drawing/2014/main" id="{00000000-0008-0000-16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71180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5" name="Line 22">
            <a:extLst>
              <a:ext uri="{FF2B5EF4-FFF2-40B4-BE49-F238E27FC236}">
                <a16:creationId xmlns:a16="http://schemas.microsoft.com/office/drawing/2014/main" id="{00000000-0008-0000-1600-000023000000}"/>
              </a:ext>
            </a:extLst>
          </xdr:cNvPr>
          <xdr:cNvSpPr>
            <a:spLocks noChangeShapeType="1"/>
          </xdr:cNvSpPr>
        </xdr:nvSpPr>
        <xdr:spPr bwMode="auto">
          <a:xfrm>
            <a:off x="80801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6" name="Line 22">
            <a:extLst>
              <a:ext uri="{FF2B5EF4-FFF2-40B4-BE49-F238E27FC236}">
                <a16:creationId xmlns:a16="http://schemas.microsoft.com/office/drawing/2014/main" id="{00000000-0008-0000-16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9042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7" name="Line 22">
            <a:extLst>
              <a:ext uri="{FF2B5EF4-FFF2-40B4-BE49-F238E27FC236}">
                <a16:creationId xmlns:a16="http://schemas.microsoft.com/office/drawing/2014/main" id="{00000000-0008-0000-16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997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8" name="Line 22">
            <a:extLst>
              <a:ext uri="{FF2B5EF4-FFF2-40B4-BE49-F238E27FC236}">
                <a16:creationId xmlns:a16="http://schemas.microsoft.com/office/drawing/2014/main" id="{00000000-0008-0000-1600-000026000000}"/>
              </a:ext>
            </a:extLst>
          </xdr:cNvPr>
          <xdr:cNvSpPr>
            <a:spLocks noChangeShapeType="1"/>
          </xdr:cNvSpPr>
        </xdr:nvSpPr>
        <xdr:spPr bwMode="auto">
          <a:xfrm>
            <a:off x="108804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9" name="Line 22">
            <a:extLst>
              <a:ext uri="{FF2B5EF4-FFF2-40B4-BE49-F238E27FC236}">
                <a16:creationId xmlns:a16="http://schemas.microsoft.com/office/drawing/2014/main" id="{00000000-0008-0000-16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119472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0" name="Line 22">
            <a:extLst>
              <a:ext uri="{FF2B5EF4-FFF2-40B4-BE49-F238E27FC236}">
                <a16:creationId xmlns:a16="http://schemas.microsoft.com/office/drawing/2014/main" id="{00000000-0008-0000-16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127378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1" name="Line 22">
            <a:extLst>
              <a:ext uri="{FF2B5EF4-FFF2-40B4-BE49-F238E27FC236}">
                <a16:creationId xmlns:a16="http://schemas.microsoft.com/office/drawing/2014/main" id="{00000000-0008-0000-1600-000029000000}"/>
              </a:ext>
            </a:extLst>
          </xdr:cNvPr>
          <xdr:cNvSpPr>
            <a:spLocks noChangeShapeType="1"/>
          </xdr:cNvSpPr>
        </xdr:nvSpPr>
        <xdr:spPr bwMode="auto">
          <a:xfrm>
            <a:off x="137665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5" name="Line 22">
            <a:extLst>
              <a:ext uri="{FF2B5EF4-FFF2-40B4-BE49-F238E27FC236}">
                <a16:creationId xmlns:a16="http://schemas.microsoft.com/office/drawing/2014/main" id="{00000000-0008-0000-16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14757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6" name="Line 22">
            <a:extLst>
              <a:ext uri="{FF2B5EF4-FFF2-40B4-BE49-F238E27FC236}">
                <a16:creationId xmlns:a16="http://schemas.microsoft.com/office/drawing/2014/main" id="{00000000-0008-0000-1600-00002E000000}"/>
              </a:ext>
            </a:extLst>
          </xdr:cNvPr>
          <xdr:cNvSpPr>
            <a:spLocks noChangeShapeType="1"/>
          </xdr:cNvSpPr>
        </xdr:nvSpPr>
        <xdr:spPr bwMode="auto">
          <a:xfrm>
            <a:off x="15690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67</xdr:col>
      <xdr:colOff>196850</xdr:colOff>
      <xdr:row>3</xdr:row>
      <xdr:rowOff>314325</xdr:rowOff>
    </xdr:from>
    <xdr:to>
      <xdr:col>72</xdr:col>
      <xdr:colOff>177800</xdr:colOff>
      <xdr:row>4</xdr:row>
      <xdr:rowOff>76200</xdr:rowOff>
    </xdr:to>
    <xdr:pic macro="[0]!미리보기">
      <xdr:nvPicPr>
        <xdr:cNvPr id="42" name="Picture 37" descr="미리보기">
          <a:extLst>
            <a:ext uri="{FF2B5EF4-FFF2-40B4-BE49-F238E27FC236}">
              <a16:creationId xmlns:a16="http://schemas.microsoft.com/office/drawing/2014/main" id="{00000000-0008-0000-17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8525" y="10572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73</xdr:col>
      <xdr:colOff>31750</xdr:colOff>
      <xdr:row>3</xdr:row>
      <xdr:rowOff>314325</xdr:rowOff>
    </xdr:from>
    <xdr:to>
      <xdr:col>78</xdr:col>
      <xdr:colOff>12700</xdr:colOff>
      <xdr:row>4</xdr:row>
      <xdr:rowOff>76200</xdr:rowOff>
    </xdr:to>
    <xdr:pic macro="[0]!출력하기">
      <xdr:nvPicPr>
        <xdr:cNvPr id="43" name="Picture 52" descr="출력하기">
          <a:extLst>
            <a:ext uri="{FF2B5EF4-FFF2-40B4-BE49-F238E27FC236}">
              <a16:creationId xmlns:a16="http://schemas.microsoft.com/office/drawing/2014/main" id="{00000000-0008-0000-17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33575" y="10572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78</xdr:col>
      <xdr:colOff>66675</xdr:colOff>
      <xdr:row>3</xdr:row>
      <xdr:rowOff>314325</xdr:rowOff>
    </xdr:from>
    <xdr:to>
      <xdr:col>83</xdr:col>
      <xdr:colOff>47625</xdr:colOff>
      <xdr:row>4</xdr:row>
      <xdr:rowOff>76200</xdr:rowOff>
    </xdr:to>
    <xdr:pic macro="[0]!파일생성_거래명세서">
      <xdr:nvPicPr>
        <xdr:cNvPr id="44" name="Picture 53" descr="파일생성">
          <a:extLst>
            <a:ext uri="{FF2B5EF4-FFF2-40B4-BE49-F238E27FC236}">
              <a16:creationId xmlns:a16="http://schemas.microsoft.com/office/drawing/2014/main" id="{00000000-0008-0000-17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68625" y="10572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83</xdr:col>
      <xdr:colOff>57150</xdr:colOff>
      <xdr:row>3</xdr:row>
      <xdr:rowOff>217293</xdr:rowOff>
    </xdr:to>
    <xdr:grpSp>
      <xdr:nvGrpSpPr>
        <xdr:cNvPr id="5" name="그룹 4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GrpSpPr/>
      </xdr:nvGrpSpPr>
      <xdr:grpSpPr>
        <a:xfrm>
          <a:off x="0" y="0"/>
          <a:ext cx="16659225" cy="960243"/>
          <a:chOff x="0" y="1"/>
          <a:chExt cx="16659225" cy="960243"/>
        </a:xfrm>
      </xdr:grpSpPr>
      <xdr:pic>
        <xdr:nvPicPr>
          <xdr:cNvPr id="6" name="그림 5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"/>
            <a:ext cx="16659225" cy="960243"/>
          </a:xfrm>
          <a:prstGeom prst="rect">
            <a:avLst/>
          </a:prstGeom>
        </xdr:spPr>
      </xdr:pic>
      <xdr:pic>
        <xdr:nvPicPr>
          <xdr:cNvPr id="7" name="Picture 63" descr="엑셀지식in">
            <a:hlinkClick xmlns:r="http://schemas.openxmlformats.org/officeDocument/2006/relationships" r:id="rId5" tooltip="비즈폼 엑셀상담 서비스"/>
            <a:extLst>
              <a:ext uri="{FF2B5EF4-FFF2-40B4-BE49-F238E27FC236}">
                <a16:creationId xmlns:a16="http://schemas.microsoft.com/office/drawing/2014/main" id="{00000000-0008-0000-1700-00000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3665656" y="76916"/>
            <a:ext cx="1622953" cy="35447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8" name="Picture 64" descr="엑셀상담서비스">
            <a:hlinkClick xmlns:r="http://schemas.openxmlformats.org/officeDocument/2006/relationships" r:id="rId7" tooltip="비즈폼 엑셀지식인(Tip)"/>
            <a:extLst>
              <a:ext uri="{FF2B5EF4-FFF2-40B4-BE49-F238E27FC236}">
                <a16:creationId xmlns:a16="http://schemas.microsoft.com/office/drawing/2014/main" id="{00000000-0008-0000-1700-000008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15278971" y="76916"/>
            <a:ext cx="1371719" cy="35359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 macro="[0]!이동_사용방법">
        <xdr:nvPicPr>
          <xdr:cNvPr id="9" name="Picture 68" descr="서식사용설명">
            <a:extLst>
              <a:ext uri="{FF2B5EF4-FFF2-40B4-BE49-F238E27FC236}">
                <a16:creationId xmlns:a16="http://schemas.microsoft.com/office/drawing/2014/main" id="{00000000-0008-0000-1700-00000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565094"/>
            <a:ext cx="1139090" cy="29679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0" name="Text Box 71">
            <a:extLst>
              <a:ext uri="{FF2B5EF4-FFF2-40B4-BE49-F238E27FC236}">
                <a16:creationId xmlns:a16="http://schemas.microsoft.com/office/drawing/2014/main" id="{00000000-0008-0000-1700-00000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86697" y="86710"/>
            <a:ext cx="11581677" cy="3713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300" b="1" i="0" u="none" strike="noStrike" baseline="0">
                <a:solidFill>
                  <a:srgbClr val="FFFF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 매입매출 통합관리 프로그램</a:t>
            </a:r>
            <a:endParaRPr lang="en-US" altLang="ko-KR" sz="1050" b="1" i="0" u="none" strike="noStrike" baseline="0">
              <a:solidFill>
                <a:srgbClr val="FFFFFF"/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" textlink="">
        <xdr:nvSpPr>
          <xdr:cNvPr id="11" name="Line 22">
            <a:extLst>
              <a:ext uri="{FF2B5EF4-FFF2-40B4-BE49-F238E27FC236}">
                <a16:creationId xmlns:a16="http://schemas.microsoft.com/office/drawing/2014/main" id="{00000000-0008-0000-1700-00000B000000}"/>
              </a:ext>
            </a:extLst>
          </xdr:cNvPr>
          <xdr:cNvSpPr>
            <a:spLocks noChangeShapeType="1"/>
          </xdr:cNvSpPr>
        </xdr:nvSpPr>
        <xdr:spPr bwMode="auto">
          <a:xfrm>
            <a:off x="15252436" y="134604"/>
            <a:ext cx="0" cy="258333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>
        <xdr:nvPicPr>
          <xdr:cNvPr id="12" name="그림 11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17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28774" cy="269486"/>
          </a:xfrm>
          <a:prstGeom prst="rect">
            <a:avLst/>
          </a:prstGeom>
        </xdr:spPr>
      </xdr:pic>
      <xdr:sp macro="[0]!이동_거래처관리" textlink="">
        <xdr:nvSpPr>
          <xdr:cNvPr id="13" name="Text Box 76">
            <a:extLst>
              <a:ext uri="{FF2B5EF4-FFF2-40B4-BE49-F238E27FC236}">
                <a16:creationId xmlns:a16="http://schemas.microsoft.com/office/drawing/2014/main" id="{00000000-0008-0000-1700-00000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00131" y="578815"/>
            <a:ext cx="896473" cy="26891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거래처관리</a:t>
            </a:r>
          </a:p>
        </xdr:txBody>
      </xdr:sp>
      <xdr:sp macro="[0]!이동_견적서" textlink="">
        <xdr:nvSpPr>
          <xdr:cNvPr id="14" name="Text Box 77">
            <a:extLst>
              <a:ext uri="{FF2B5EF4-FFF2-40B4-BE49-F238E27FC236}">
                <a16:creationId xmlns:a16="http://schemas.microsoft.com/office/drawing/2014/main" id="{00000000-0008-0000-1700-00000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881515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견적서</a:t>
            </a:r>
          </a:p>
        </xdr:txBody>
      </xdr:sp>
      <xdr:sp macro="[0]!이동_계산서" textlink="">
        <xdr:nvSpPr>
          <xdr:cNvPr id="15" name="Text Box 77">
            <a:extLst>
              <a:ext uri="{FF2B5EF4-FFF2-40B4-BE49-F238E27FC236}">
                <a16:creationId xmlns:a16="http://schemas.microsoft.com/office/drawing/2014/main" id="{00000000-0008-0000-1700-00000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683075" y="578815"/>
            <a:ext cx="896231" cy="26940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계산서</a:t>
            </a:r>
          </a:p>
        </xdr:txBody>
      </xdr:sp>
      <xdr:sp macro="[0]!이동_품목관리" textlink="">
        <xdr:nvSpPr>
          <xdr:cNvPr id="16" name="Text Box 77">
            <a:extLst>
              <a:ext uri="{FF2B5EF4-FFF2-40B4-BE49-F238E27FC236}">
                <a16:creationId xmlns:a16="http://schemas.microsoft.com/office/drawing/2014/main" id="{00000000-0008-0000-17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318725" y="578815"/>
            <a:ext cx="9514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품목관리</a:t>
            </a:r>
          </a:p>
        </xdr:txBody>
      </xdr:sp>
      <xdr:sp macro="[0]!이동_거래명세서" textlink="">
        <xdr:nvSpPr>
          <xdr:cNvPr id="17" name="Text Box 77">
            <a:extLst>
              <a:ext uri="{FF2B5EF4-FFF2-40B4-BE49-F238E27FC236}">
                <a16:creationId xmlns:a16="http://schemas.microsoft.com/office/drawing/2014/main" id="{00000000-0008-0000-17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833991" y="578815"/>
            <a:ext cx="89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</a:p>
        </xdr:txBody>
      </xdr:sp>
      <xdr:sp macro="[0]!이동_거래명세서2" textlink="">
        <xdr:nvSpPr>
          <xdr:cNvPr id="18" name="Text Box 77">
            <a:extLst>
              <a:ext uri="{FF2B5EF4-FFF2-40B4-BE49-F238E27FC236}">
                <a16:creationId xmlns:a16="http://schemas.microsoft.com/office/drawing/2014/main" id="{00000000-0008-0000-17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788011" y="578815"/>
            <a:ext cx="89803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  <a:r>
              <a:rPr lang="en-US" altLang="ko-KR" sz="1050" b="1" i="0" u="none" strike="noStrike" baseline="0">
                <a:solidFill>
                  <a:srgbClr val="0000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2</a:t>
            </a:r>
            <a:endParaRPr lang="ko-KR" altLang="en-US" sz="1050" b="1" i="0" u="none" strike="noStrike" baseline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[0]!이동_세금계산서" textlink="">
        <xdr:nvSpPr>
          <xdr:cNvPr id="19" name="Text Box 77">
            <a:extLst>
              <a:ext uri="{FF2B5EF4-FFF2-40B4-BE49-F238E27FC236}">
                <a16:creationId xmlns:a16="http://schemas.microsoft.com/office/drawing/2014/main" id="{00000000-0008-0000-17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46309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세금계산서</a:t>
            </a:r>
          </a:p>
        </xdr:txBody>
      </xdr:sp>
      <xdr:sp macro="[0]!이동_증빙서류작성" textlink="">
        <xdr:nvSpPr>
          <xdr:cNvPr id="20" name="Text Box 77">
            <a:extLst>
              <a:ext uri="{FF2B5EF4-FFF2-40B4-BE49-F238E27FC236}">
                <a16:creationId xmlns:a16="http://schemas.microsoft.com/office/drawing/2014/main" id="{00000000-0008-0000-17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31328" y="578815"/>
            <a:ext cx="89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증빙서류작성</a:t>
            </a:r>
          </a:p>
        </xdr:txBody>
      </xdr:sp>
      <xdr:sp macro="[0]!이동_거래내역" textlink="">
        <xdr:nvSpPr>
          <xdr:cNvPr id="21" name="Text Box 77">
            <a:extLst>
              <a:ext uri="{FF2B5EF4-FFF2-40B4-BE49-F238E27FC236}">
                <a16:creationId xmlns:a16="http://schemas.microsoft.com/office/drawing/2014/main" id="{00000000-0008-0000-1700-00001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637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거래내역</a:t>
            </a:r>
          </a:p>
        </xdr:txBody>
      </xdr:sp>
      <xdr:sp macro="[0]!이동_거래처원장" textlink="">
        <xdr:nvSpPr>
          <xdr:cNvPr id="22" name="Text Box 77">
            <a:extLst>
              <a:ext uri="{FF2B5EF4-FFF2-40B4-BE49-F238E27FC236}">
                <a16:creationId xmlns:a16="http://schemas.microsoft.com/office/drawing/2014/main" id="{00000000-0008-0000-1700-00001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216091" y="578815"/>
            <a:ext cx="955708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거래처원장</a:t>
            </a:r>
          </a:p>
        </xdr:txBody>
      </xdr:sp>
      <xdr:sp macro="[0]!이동_일일매출" textlink="">
        <xdr:nvSpPr>
          <xdr:cNvPr id="23" name="Text Box 77">
            <a:extLst>
              <a:ext uri="{FF2B5EF4-FFF2-40B4-BE49-F238E27FC236}">
                <a16:creationId xmlns:a16="http://schemas.microsoft.com/office/drawing/2014/main" id="{00000000-0008-0000-1700-00001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82135" y="578815"/>
            <a:ext cx="958032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일일매출</a:t>
            </a:r>
          </a:p>
        </xdr:txBody>
      </xdr:sp>
      <xdr:sp macro="[0]!이동_일일매입" textlink="">
        <xdr:nvSpPr>
          <xdr:cNvPr id="24" name="Text Box 77">
            <a:extLst>
              <a:ext uri="{FF2B5EF4-FFF2-40B4-BE49-F238E27FC236}">
                <a16:creationId xmlns:a16="http://schemas.microsoft.com/office/drawing/2014/main" id="{00000000-0008-0000-1700-00001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141757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일일매입</a:t>
            </a:r>
          </a:p>
        </xdr:txBody>
      </xdr:sp>
      <xdr:sp macro="[0]!이동_일일손익" textlink="">
        <xdr:nvSpPr>
          <xdr:cNvPr id="25" name="Text Box 77">
            <a:extLst>
              <a:ext uri="{FF2B5EF4-FFF2-40B4-BE49-F238E27FC236}">
                <a16:creationId xmlns:a16="http://schemas.microsoft.com/office/drawing/2014/main" id="{00000000-0008-0000-1700-00001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102976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일일손익</a:t>
            </a:r>
          </a:p>
        </xdr:txBody>
      </xdr:sp>
      <xdr:sp macro="[0]!이동_월별매출" textlink="">
        <xdr:nvSpPr>
          <xdr:cNvPr id="26" name="Text Box 77">
            <a:extLst>
              <a:ext uri="{FF2B5EF4-FFF2-40B4-BE49-F238E27FC236}">
                <a16:creationId xmlns:a16="http://schemas.microsoft.com/office/drawing/2014/main" id="{00000000-0008-0000-1700-00001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06419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월별매출</a:t>
            </a:r>
          </a:p>
        </xdr:txBody>
      </xdr:sp>
      <xdr:sp macro="[0]!이동_월별매입" textlink="">
        <xdr:nvSpPr>
          <xdr:cNvPr id="27" name="Text Box 77">
            <a:extLst>
              <a:ext uri="{FF2B5EF4-FFF2-40B4-BE49-F238E27FC236}">
                <a16:creationId xmlns:a16="http://schemas.microsoft.com/office/drawing/2014/main" id="{00000000-0008-0000-1700-00001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019310" y="578815"/>
            <a:ext cx="9563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월별매입</a:t>
            </a:r>
          </a:p>
        </xdr:txBody>
      </xdr:sp>
      <xdr:sp macro="[0]!이동_월별손익" textlink="">
        <xdr:nvSpPr>
          <xdr:cNvPr id="28" name="Text Box 77">
            <a:extLst>
              <a:ext uri="{FF2B5EF4-FFF2-40B4-BE49-F238E27FC236}">
                <a16:creationId xmlns:a16="http://schemas.microsoft.com/office/drawing/2014/main" id="{00000000-0008-0000-1700-00001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980529" y="578815"/>
            <a:ext cx="95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월별손익</a:t>
            </a:r>
          </a:p>
        </xdr:txBody>
      </xdr:sp>
      <xdr:sp macro="" textlink="">
        <xdr:nvSpPr>
          <xdr:cNvPr id="29" name="Line 22">
            <a:extLst>
              <a:ext uri="{FF2B5EF4-FFF2-40B4-BE49-F238E27FC236}">
                <a16:creationId xmlns:a16="http://schemas.microsoft.com/office/drawing/2014/main" id="{00000000-0008-0000-1700-00001D000000}"/>
              </a:ext>
            </a:extLst>
          </xdr:cNvPr>
          <xdr:cNvSpPr>
            <a:spLocks noChangeShapeType="1"/>
          </xdr:cNvSpPr>
        </xdr:nvSpPr>
        <xdr:spPr bwMode="auto">
          <a:xfrm>
            <a:off x="235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0" name="Line 22">
            <a:extLst>
              <a:ext uri="{FF2B5EF4-FFF2-40B4-BE49-F238E27FC236}">
                <a16:creationId xmlns:a16="http://schemas.microsoft.com/office/drawing/2014/main" id="{00000000-0008-0000-17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32795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1" name="Line 22">
            <a:extLst>
              <a:ext uri="{FF2B5EF4-FFF2-40B4-BE49-F238E27FC236}">
                <a16:creationId xmlns:a16="http://schemas.microsoft.com/office/drawing/2014/main" id="{00000000-0008-0000-17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42034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2" name="Line 22">
            <a:extLst>
              <a:ext uri="{FF2B5EF4-FFF2-40B4-BE49-F238E27FC236}">
                <a16:creationId xmlns:a16="http://schemas.microsoft.com/office/drawing/2014/main" id="{00000000-0008-0000-1700-000020000000}"/>
              </a:ext>
            </a:extLst>
          </xdr:cNvPr>
          <xdr:cNvSpPr>
            <a:spLocks noChangeShapeType="1"/>
          </xdr:cNvSpPr>
        </xdr:nvSpPr>
        <xdr:spPr bwMode="auto">
          <a:xfrm>
            <a:off x="52035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3" name="Line 22">
            <a:extLst>
              <a:ext uri="{FF2B5EF4-FFF2-40B4-BE49-F238E27FC236}">
                <a16:creationId xmlns:a16="http://schemas.microsoft.com/office/drawing/2014/main" id="{00000000-0008-0000-17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61560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4" name="Line 22">
            <a:extLst>
              <a:ext uri="{FF2B5EF4-FFF2-40B4-BE49-F238E27FC236}">
                <a16:creationId xmlns:a16="http://schemas.microsoft.com/office/drawing/2014/main" id="{00000000-0008-0000-17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71180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5" name="Line 22">
            <a:extLst>
              <a:ext uri="{FF2B5EF4-FFF2-40B4-BE49-F238E27FC236}">
                <a16:creationId xmlns:a16="http://schemas.microsoft.com/office/drawing/2014/main" id="{00000000-0008-0000-1700-000023000000}"/>
              </a:ext>
            </a:extLst>
          </xdr:cNvPr>
          <xdr:cNvSpPr>
            <a:spLocks noChangeShapeType="1"/>
          </xdr:cNvSpPr>
        </xdr:nvSpPr>
        <xdr:spPr bwMode="auto">
          <a:xfrm>
            <a:off x="80801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6" name="Line 22">
            <a:extLst>
              <a:ext uri="{FF2B5EF4-FFF2-40B4-BE49-F238E27FC236}">
                <a16:creationId xmlns:a16="http://schemas.microsoft.com/office/drawing/2014/main" id="{00000000-0008-0000-17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9042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7" name="Line 22">
            <a:extLst>
              <a:ext uri="{FF2B5EF4-FFF2-40B4-BE49-F238E27FC236}">
                <a16:creationId xmlns:a16="http://schemas.microsoft.com/office/drawing/2014/main" id="{00000000-0008-0000-17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997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8" name="Line 22">
            <a:extLst>
              <a:ext uri="{FF2B5EF4-FFF2-40B4-BE49-F238E27FC236}">
                <a16:creationId xmlns:a16="http://schemas.microsoft.com/office/drawing/2014/main" id="{00000000-0008-0000-1700-000026000000}"/>
              </a:ext>
            </a:extLst>
          </xdr:cNvPr>
          <xdr:cNvSpPr>
            <a:spLocks noChangeShapeType="1"/>
          </xdr:cNvSpPr>
        </xdr:nvSpPr>
        <xdr:spPr bwMode="auto">
          <a:xfrm>
            <a:off x="108804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9" name="Line 22">
            <a:extLst>
              <a:ext uri="{FF2B5EF4-FFF2-40B4-BE49-F238E27FC236}">
                <a16:creationId xmlns:a16="http://schemas.microsoft.com/office/drawing/2014/main" id="{00000000-0008-0000-17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119472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0" name="Line 22">
            <a:extLst>
              <a:ext uri="{FF2B5EF4-FFF2-40B4-BE49-F238E27FC236}">
                <a16:creationId xmlns:a16="http://schemas.microsoft.com/office/drawing/2014/main" id="{00000000-0008-0000-17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127378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1" name="Line 22">
            <a:extLst>
              <a:ext uri="{FF2B5EF4-FFF2-40B4-BE49-F238E27FC236}">
                <a16:creationId xmlns:a16="http://schemas.microsoft.com/office/drawing/2014/main" id="{00000000-0008-0000-1700-000029000000}"/>
              </a:ext>
            </a:extLst>
          </xdr:cNvPr>
          <xdr:cNvSpPr>
            <a:spLocks noChangeShapeType="1"/>
          </xdr:cNvSpPr>
        </xdr:nvSpPr>
        <xdr:spPr bwMode="auto">
          <a:xfrm>
            <a:off x="137665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5" name="Line 22">
            <a:extLst>
              <a:ext uri="{FF2B5EF4-FFF2-40B4-BE49-F238E27FC236}">
                <a16:creationId xmlns:a16="http://schemas.microsoft.com/office/drawing/2014/main" id="{00000000-0008-0000-17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14757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6" name="Line 22">
            <a:extLst>
              <a:ext uri="{FF2B5EF4-FFF2-40B4-BE49-F238E27FC236}">
                <a16:creationId xmlns:a16="http://schemas.microsoft.com/office/drawing/2014/main" id="{00000000-0008-0000-1700-00002E000000}"/>
              </a:ext>
            </a:extLst>
          </xdr:cNvPr>
          <xdr:cNvSpPr>
            <a:spLocks noChangeShapeType="1"/>
          </xdr:cNvSpPr>
        </xdr:nvSpPr>
        <xdr:spPr bwMode="auto">
          <a:xfrm>
            <a:off x="15690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67</xdr:col>
      <xdr:colOff>196850</xdr:colOff>
      <xdr:row>4</xdr:row>
      <xdr:rowOff>57150</xdr:rowOff>
    </xdr:from>
    <xdr:to>
      <xdr:col>72</xdr:col>
      <xdr:colOff>177800</xdr:colOff>
      <xdr:row>5</xdr:row>
      <xdr:rowOff>76200</xdr:rowOff>
    </xdr:to>
    <xdr:pic macro="[0]!미리보기">
      <xdr:nvPicPr>
        <xdr:cNvPr id="3" name="Picture 37" descr="미리보기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8525" y="10477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73</xdr:col>
      <xdr:colOff>31750</xdr:colOff>
      <xdr:row>4</xdr:row>
      <xdr:rowOff>57150</xdr:rowOff>
    </xdr:from>
    <xdr:to>
      <xdr:col>78</xdr:col>
      <xdr:colOff>12700</xdr:colOff>
      <xdr:row>5</xdr:row>
      <xdr:rowOff>76200</xdr:rowOff>
    </xdr:to>
    <xdr:pic macro="[0]!출력하기">
      <xdr:nvPicPr>
        <xdr:cNvPr id="4" name="Picture 52" descr="출력하기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33575" y="10477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78</xdr:col>
      <xdr:colOff>66675</xdr:colOff>
      <xdr:row>4</xdr:row>
      <xdr:rowOff>57150</xdr:rowOff>
    </xdr:from>
    <xdr:to>
      <xdr:col>84</xdr:col>
      <xdr:colOff>47625</xdr:colOff>
      <xdr:row>5</xdr:row>
      <xdr:rowOff>76200</xdr:rowOff>
    </xdr:to>
    <xdr:pic macro="[0]!파일생성_거래명세서">
      <xdr:nvPicPr>
        <xdr:cNvPr id="5" name="Picture 53" descr="파일생성">
          <a:extLst>
            <a:ext uri="{FF2B5EF4-FFF2-40B4-BE49-F238E27FC236}">
              <a16:creationId xmlns:a16="http://schemas.microsoft.com/office/drawing/2014/main" id="{00000000-0008-0000-18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68625" y="10477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84</xdr:col>
      <xdr:colOff>57150</xdr:colOff>
      <xdr:row>3</xdr:row>
      <xdr:rowOff>217293</xdr:rowOff>
    </xdr:to>
    <xdr:grpSp>
      <xdr:nvGrpSpPr>
        <xdr:cNvPr id="6" name="그룹 5">
          <a:extLst>
            <a:ext uri="{FF2B5EF4-FFF2-40B4-BE49-F238E27FC236}">
              <a16:creationId xmlns:a16="http://schemas.microsoft.com/office/drawing/2014/main" id="{00000000-0008-0000-1800-000006000000}"/>
            </a:ext>
          </a:extLst>
        </xdr:cNvPr>
        <xdr:cNvGrpSpPr/>
      </xdr:nvGrpSpPr>
      <xdr:grpSpPr>
        <a:xfrm>
          <a:off x="0" y="0"/>
          <a:ext cx="16659225" cy="960243"/>
          <a:chOff x="0" y="1"/>
          <a:chExt cx="16659225" cy="960243"/>
        </a:xfrm>
      </xdr:grpSpPr>
      <xdr:pic>
        <xdr:nvPicPr>
          <xdr:cNvPr id="7" name="그림 6">
            <a:extLst>
              <a:ext uri="{FF2B5EF4-FFF2-40B4-BE49-F238E27FC236}">
                <a16:creationId xmlns:a16="http://schemas.microsoft.com/office/drawing/2014/main" id="{00000000-0008-0000-18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"/>
            <a:ext cx="16659225" cy="960243"/>
          </a:xfrm>
          <a:prstGeom prst="rect">
            <a:avLst/>
          </a:prstGeom>
        </xdr:spPr>
      </xdr:pic>
      <xdr:pic>
        <xdr:nvPicPr>
          <xdr:cNvPr id="8" name="Picture 63" descr="엑셀지식in">
            <a:hlinkClick xmlns:r="http://schemas.openxmlformats.org/officeDocument/2006/relationships" r:id="rId5" tooltip="비즈폼 엑셀상담 서비스"/>
            <a:extLst>
              <a:ext uri="{FF2B5EF4-FFF2-40B4-BE49-F238E27FC236}">
                <a16:creationId xmlns:a16="http://schemas.microsoft.com/office/drawing/2014/main" id="{00000000-0008-0000-18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3665656" y="76916"/>
            <a:ext cx="1622953" cy="35447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9" name="Picture 64" descr="엑셀상담서비스">
            <a:hlinkClick xmlns:r="http://schemas.openxmlformats.org/officeDocument/2006/relationships" r:id="rId7" tooltip="비즈폼 엑셀지식인(Tip)"/>
            <a:extLst>
              <a:ext uri="{FF2B5EF4-FFF2-40B4-BE49-F238E27FC236}">
                <a16:creationId xmlns:a16="http://schemas.microsoft.com/office/drawing/2014/main" id="{00000000-0008-0000-1800-000009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15278971" y="76916"/>
            <a:ext cx="1371719" cy="35359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 macro="[0]!이동_사용방법">
        <xdr:nvPicPr>
          <xdr:cNvPr id="10" name="Picture 68" descr="서식사용설명">
            <a:extLst>
              <a:ext uri="{FF2B5EF4-FFF2-40B4-BE49-F238E27FC236}">
                <a16:creationId xmlns:a16="http://schemas.microsoft.com/office/drawing/2014/main" id="{00000000-0008-0000-1800-00000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565094"/>
            <a:ext cx="1139090" cy="29679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1" name="Text Box 71">
            <a:extLst>
              <a:ext uri="{FF2B5EF4-FFF2-40B4-BE49-F238E27FC236}">
                <a16:creationId xmlns:a16="http://schemas.microsoft.com/office/drawing/2014/main" id="{00000000-0008-0000-1800-00000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86697" y="86710"/>
            <a:ext cx="11581677" cy="3713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300" b="1" i="0" u="none" strike="noStrike" baseline="0">
                <a:solidFill>
                  <a:srgbClr val="FFFF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 매입매출 통합관리 프로그램</a:t>
            </a:r>
            <a:endParaRPr lang="en-US" altLang="ko-KR" sz="1050" b="1" i="0" u="none" strike="noStrike" baseline="0">
              <a:solidFill>
                <a:srgbClr val="FFFFFF"/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" textlink="">
        <xdr:nvSpPr>
          <xdr:cNvPr id="12" name="Line 22">
            <a:extLst>
              <a:ext uri="{FF2B5EF4-FFF2-40B4-BE49-F238E27FC236}">
                <a16:creationId xmlns:a16="http://schemas.microsoft.com/office/drawing/2014/main" id="{00000000-0008-0000-18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15252436" y="134604"/>
            <a:ext cx="0" cy="258333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>
        <xdr:nvPicPr>
          <xdr:cNvPr id="13" name="그림 12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18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28774" cy="269486"/>
          </a:xfrm>
          <a:prstGeom prst="rect">
            <a:avLst/>
          </a:prstGeom>
        </xdr:spPr>
      </xdr:pic>
      <xdr:sp macro="[0]!이동_거래처관리" textlink="">
        <xdr:nvSpPr>
          <xdr:cNvPr id="14" name="Text Box 76">
            <a:extLst>
              <a:ext uri="{FF2B5EF4-FFF2-40B4-BE49-F238E27FC236}">
                <a16:creationId xmlns:a16="http://schemas.microsoft.com/office/drawing/2014/main" id="{00000000-0008-0000-1800-00000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00131" y="578815"/>
            <a:ext cx="896473" cy="26891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거래처관리</a:t>
            </a:r>
          </a:p>
        </xdr:txBody>
      </xdr:sp>
      <xdr:sp macro="[0]!이동_견적서" textlink="">
        <xdr:nvSpPr>
          <xdr:cNvPr id="15" name="Text Box 77">
            <a:extLst>
              <a:ext uri="{FF2B5EF4-FFF2-40B4-BE49-F238E27FC236}">
                <a16:creationId xmlns:a16="http://schemas.microsoft.com/office/drawing/2014/main" id="{00000000-0008-0000-1800-00000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881515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견적서</a:t>
            </a:r>
          </a:p>
        </xdr:txBody>
      </xdr:sp>
      <xdr:sp macro="[0]!이동_계산서" textlink="">
        <xdr:nvSpPr>
          <xdr:cNvPr id="16" name="Text Box 77">
            <a:extLst>
              <a:ext uri="{FF2B5EF4-FFF2-40B4-BE49-F238E27FC236}">
                <a16:creationId xmlns:a16="http://schemas.microsoft.com/office/drawing/2014/main" id="{00000000-0008-0000-18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683075" y="578815"/>
            <a:ext cx="896231" cy="26940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계산서</a:t>
            </a:r>
          </a:p>
        </xdr:txBody>
      </xdr:sp>
      <xdr:sp macro="[0]!이동_품목관리" textlink="">
        <xdr:nvSpPr>
          <xdr:cNvPr id="17" name="Text Box 77">
            <a:extLst>
              <a:ext uri="{FF2B5EF4-FFF2-40B4-BE49-F238E27FC236}">
                <a16:creationId xmlns:a16="http://schemas.microsoft.com/office/drawing/2014/main" id="{00000000-0008-0000-18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318725" y="578815"/>
            <a:ext cx="9514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품목관리</a:t>
            </a:r>
          </a:p>
        </xdr:txBody>
      </xdr:sp>
      <xdr:sp macro="[0]!이동_거래명세서" textlink="">
        <xdr:nvSpPr>
          <xdr:cNvPr id="18" name="Text Box 77">
            <a:extLst>
              <a:ext uri="{FF2B5EF4-FFF2-40B4-BE49-F238E27FC236}">
                <a16:creationId xmlns:a16="http://schemas.microsoft.com/office/drawing/2014/main" id="{00000000-0008-0000-18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833991" y="578815"/>
            <a:ext cx="89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</a:p>
        </xdr:txBody>
      </xdr:sp>
      <xdr:sp macro="[0]!이동_거래명세서2" textlink="">
        <xdr:nvSpPr>
          <xdr:cNvPr id="19" name="Text Box 77">
            <a:extLst>
              <a:ext uri="{FF2B5EF4-FFF2-40B4-BE49-F238E27FC236}">
                <a16:creationId xmlns:a16="http://schemas.microsoft.com/office/drawing/2014/main" id="{00000000-0008-0000-18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788011" y="578815"/>
            <a:ext cx="89803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  <a:r>
              <a:rPr lang="en-US" altLang="ko-KR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2</a:t>
            </a:r>
            <a:endParaRPr lang="ko-KR" altLang="en-US" sz="1050" b="1" i="0" u="none" strike="noStrike" baseline="0">
              <a:solidFill>
                <a:schemeClr val="tx1">
                  <a:lumMod val="50000"/>
                  <a:lumOff val="50000"/>
                </a:schemeClr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[0]!이동_세금계산서" textlink="">
        <xdr:nvSpPr>
          <xdr:cNvPr id="20" name="Text Box 77">
            <a:extLst>
              <a:ext uri="{FF2B5EF4-FFF2-40B4-BE49-F238E27FC236}">
                <a16:creationId xmlns:a16="http://schemas.microsoft.com/office/drawing/2014/main" id="{00000000-0008-0000-18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46309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세금계산서</a:t>
            </a:r>
          </a:p>
        </xdr:txBody>
      </xdr:sp>
      <xdr:sp macro="[0]!이동_증빙서류작성" textlink="">
        <xdr:nvSpPr>
          <xdr:cNvPr id="21" name="Text Box 77">
            <a:extLst>
              <a:ext uri="{FF2B5EF4-FFF2-40B4-BE49-F238E27FC236}">
                <a16:creationId xmlns:a16="http://schemas.microsoft.com/office/drawing/2014/main" id="{00000000-0008-0000-1800-00001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31328" y="578815"/>
            <a:ext cx="89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증빙서류작성</a:t>
            </a:r>
          </a:p>
        </xdr:txBody>
      </xdr:sp>
      <xdr:sp macro="[0]!이동_거래내역" textlink="">
        <xdr:nvSpPr>
          <xdr:cNvPr id="22" name="Text Box 77">
            <a:extLst>
              <a:ext uri="{FF2B5EF4-FFF2-40B4-BE49-F238E27FC236}">
                <a16:creationId xmlns:a16="http://schemas.microsoft.com/office/drawing/2014/main" id="{00000000-0008-0000-1800-00001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637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거래내역</a:t>
            </a:r>
          </a:p>
        </xdr:txBody>
      </xdr:sp>
      <xdr:sp macro="[0]!이동_거래처원장" textlink="">
        <xdr:nvSpPr>
          <xdr:cNvPr id="23" name="Text Box 77">
            <a:extLst>
              <a:ext uri="{FF2B5EF4-FFF2-40B4-BE49-F238E27FC236}">
                <a16:creationId xmlns:a16="http://schemas.microsoft.com/office/drawing/2014/main" id="{00000000-0008-0000-1800-00001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216091" y="578815"/>
            <a:ext cx="955708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거래처원장</a:t>
            </a:r>
          </a:p>
        </xdr:txBody>
      </xdr:sp>
      <xdr:sp macro="[0]!이동_일일매출" textlink="">
        <xdr:nvSpPr>
          <xdr:cNvPr id="24" name="Text Box 77">
            <a:extLst>
              <a:ext uri="{FF2B5EF4-FFF2-40B4-BE49-F238E27FC236}">
                <a16:creationId xmlns:a16="http://schemas.microsoft.com/office/drawing/2014/main" id="{00000000-0008-0000-1800-00001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82135" y="578815"/>
            <a:ext cx="958032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일일매출</a:t>
            </a:r>
          </a:p>
        </xdr:txBody>
      </xdr:sp>
      <xdr:sp macro="[0]!이동_일일매입" textlink="">
        <xdr:nvSpPr>
          <xdr:cNvPr id="25" name="Text Box 77">
            <a:extLst>
              <a:ext uri="{FF2B5EF4-FFF2-40B4-BE49-F238E27FC236}">
                <a16:creationId xmlns:a16="http://schemas.microsoft.com/office/drawing/2014/main" id="{00000000-0008-0000-1800-00001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141757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일일매입</a:t>
            </a:r>
          </a:p>
        </xdr:txBody>
      </xdr:sp>
      <xdr:sp macro="[0]!이동_일일손익" textlink="">
        <xdr:nvSpPr>
          <xdr:cNvPr id="26" name="Text Box 77">
            <a:extLst>
              <a:ext uri="{FF2B5EF4-FFF2-40B4-BE49-F238E27FC236}">
                <a16:creationId xmlns:a16="http://schemas.microsoft.com/office/drawing/2014/main" id="{00000000-0008-0000-1800-00001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102976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일일손익</a:t>
            </a:r>
          </a:p>
        </xdr:txBody>
      </xdr:sp>
      <xdr:sp macro="[0]!이동_월별매출" textlink="">
        <xdr:nvSpPr>
          <xdr:cNvPr id="27" name="Text Box 77">
            <a:extLst>
              <a:ext uri="{FF2B5EF4-FFF2-40B4-BE49-F238E27FC236}">
                <a16:creationId xmlns:a16="http://schemas.microsoft.com/office/drawing/2014/main" id="{00000000-0008-0000-1800-00001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06419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월별매출</a:t>
            </a:r>
          </a:p>
        </xdr:txBody>
      </xdr:sp>
      <xdr:sp macro="[0]!이동_월별매입" textlink="">
        <xdr:nvSpPr>
          <xdr:cNvPr id="28" name="Text Box 77">
            <a:extLst>
              <a:ext uri="{FF2B5EF4-FFF2-40B4-BE49-F238E27FC236}">
                <a16:creationId xmlns:a16="http://schemas.microsoft.com/office/drawing/2014/main" id="{00000000-0008-0000-1800-00001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019310" y="578815"/>
            <a:ext cx="9563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월별매입</a:t>
            </a:r>
          </a:p>
        </xdr:txBody>
      </xdr:sp>
      <xdr:sp macro="[0]!이동_월별손익" textlink="">
        <xdr:nvSpPr>
          <xdr:cNvPr id="29" name="Text Box 77">
            <a:extLst>
              <a:ext uri="{FF2B5EF4-FFF2-40B4-BE49-F238E27FC236}">
                <a16:creationId xmlns:a16="http://schemas.microsoft.com/office/drawing/2014/main" id="{00000000-0008-0000-1800-00001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980529" y="578815"/>
            <a:ext cx="95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월별손익</a:t>
            </a:r>
          </a:p>
        </xdr:txBody>
      </xdr:sp>
      <xdr:sp macro="" textlink="">
        <xdr:nvSpPr>
          <xdr:cNvPr id="30" name="Line 22">
            <a:extLst>
              <a:ext uri="{FF2B5EF4-FFF2-40B4-BE49-F238E27FC236}">
                <a16:creationId xmlns:a16="http://schemas.microsoft.com/office/drawing/2014/main" id="{00000000-0008-0000-18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235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1" name="Line 22">
            <a:extLst>
              <a:ext uri="{FF2B5EF4-FFF2-40B4-BE49-F238E27FC236}">
                <a16:creationId xmlns:a16="http://schemas.microsoft.com/office/drawing/2014/main" id="{00000000-0008-0000-18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32795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2" name="Line 22">
            <a:extLst>
              <a:ext uri="{FF2B5EF4-FFF2-40B4-BE49-F238E27FC236}">
                <a16:creationId xmlns:a16="http://schemas.microsoft.com/office/drawing/2014/main" id="{00000000-0008-0000-1800-000020000000}"/>
              </a:ext>
            </a:extLst>
          </xdr:cNvPr>
          <xdr:cNvSpPr>
            <a:spLocks noChangeShapeType="1"/>
          </xdr:cNvSpPr>
        </xdr:nvSpPr>
        <xdr:spPr bwMode="auto">
          <a:xfrm>
            <a:off x="42034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3" name="Line 22">
            <a:extLst>
              <a:ext uri="{FF2B5EF4-FFF2-40B4-BE49-F238E27FC236}">
                <a16:creationId xmlns:a16="http://schemas.microsoft.com/office/drawing/2014/main" id="{00000000-0008-0000-18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52035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4" name="Line 22">
            <a:extLst>
              <a:ext uri="{FF2B5EF4-FFF2-40B4-BE49-F238E27FC236}">
                <a16:creationId xmlns:a16="http://schemas.microsoft.com/office/drawing/2014/main" id="{00000000-0008-0000-18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61560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5" name="Line 22">
            <a:extLst>
              <a:ext uri="{FF2B5EF4-FFF2-40B4-BE49-F238E27FC236}">
                <a16:creationId xmlns:a16="http://schemas.microsoft.com/office/drawing/2014/main" id="{00000000-0008-0000-1800-000023000000}"/>
              </a:ext>
            </a:extLst>
          </xdr:cNvPr>
          <xdr:cNvSpPr>
            <a:spLocks noChangeShapeType="1"/>
          </xdr:cNvSpPr>
        </xdr:nvSpPr>
        <xdr:spPr bwMode="auto">
          <a:xfrm>
            <a:off x="71180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6" name="Line 22">
            <a:extLst>
              <a:ext uri="{FF2B5EF4-FFF2-40B4-BE49-F238E27FC236}">
                <a16:creationId xmlns:a16="http://schemas.microsoft.com/office/drawing/2014/main" id="{00000000-0008-0000-18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80801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7" name="Line 22">
            <a:extLst>
              <a:ext uri="{FF2B5EF4-FFF2-40B4-BE49-F238E27FC236}">
                <a16:creationId xmlns:a16="http://schemas.microsoft.com/office/drawing/2014/main" id="{00000000-0008-0000-18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9042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8" name="Line 22">
            <a:extLst>
              <a:ext uri="{FF2B5EF4-FFF2-40B4-BE49-F238E27FC236}">
                <a16:creationId xmlns:a16="http://schemas.microsoft.com/office/drawing/2014/main" id="{00000000-0008-0000-1800-000026000000}"/>
              </a:ext>
            </a:extLst>
          </xdr:cNvPr>
          <xdr:cNvSpPr>
            <a:spLocks noChangeShapeType="1"/>
          </xdr:cNvSpPr>
        </xdr:nvSpPr>
        <xdr:spPr bwMode="auto">
          <a:xfrm>
            <a:off x="997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9" name="Line 22">
            <a:extLst>
              <a:ext uri="{FF2B5EF4-FFF2-40B4-BE49-F238E27FC236}">
                <a16:creationId xmlns:a16="http://schemas.microsoft.com/office/drawing/2014/main" id="{00000000-0008-0000-18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108804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0" name="Line 22">
            <a:extLst>
              <a:ext uri="{FF2B5EF4-FFF2-40B4-BE49-F238E27FC236}">
                <a16:creationId xmlns:a16="http://schemas.microsoft.com/office/drawing/2014/main" id="{00000000-0008-0000-18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119472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1" name="Line 22">
            <a:extLst>
              <a:ext uri="{FF2B5EF4-FFF2-40B4-BE49-F238E27FC236}">
                <a16:creationId xmlns:a16="http://schemas.microsoft.com/office/drawing/2014/main" id="{00000000-0008-0000-1800-000029000000}"/>
              </a:ext>
            </a:extLst>
          </xdr:cNvPr>
          <xdr:cNvSpPr>
            <a:spLocks noChangeShapeType="1"/>
          </xdr:cNvSpPr>
        </xdr:nvSpPr>
        <xdr:spPr bwMode="auto">
          <a:xfrm>
            <a:off x="127378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2" name="Line 22">
            <a:extLst>
              <a:ext uri="{FF2B5EF4-FFF2-40B4-BE49-F238E27FC236}">
                <a16:creationId xmlns:a16="http://schemas.microsoft.com/office/drawing/2014/main" id="{00000000-0008-0000-18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137665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3" name="Line 22">
            <a:extLst>
              <a:ext uri="{FF2B5EF4-FFF2-40B4-BE49-F238E27FC236}">
                <a16:creationId xmlns:a16="http://schemas.microsoft.com/office/drawing/2014/main" id="{00000000-0008-0000-18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14757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4" name="Line 22">
            <a:extLst>
              <a:ext uri="{FF2B5EF4-FFF2-40B4-BE49-F238E27FC236}">
                <a16:creationId xmlns:a16="http://schemas.microsoft.com/office/drawing/2014/main" id="{00000000-0008-0000-1800-00002C000000}"/>
              </a:ext>
            </a:extLst>
          </xdr:cNvPr>
          <xdr:cNvSpPr>
            <a:spLocks noChangeShapeType="1"/>
          </xdr:cNvSpPr>
        </xdr:nvSpPr>
        <xdr:spPr bwMode="auto">
          <a:xfrm>
            <a:off x="15690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68</xdr:col>
      <xdr:colOff>6350</xdr:colOff>
      <xdr:row>4</xdr:row>
      <xdr:rowOff>57150</xdr:rowOff>
    </xdr:from>
    <xdr:to>
      <xdr:col>72</xdr:col>
      <xdr:colOff>187325</xdr:colOff>
      <xdr:row>5</xdr:row>
      <xdr:rowOff>76200</xdr:rowOff>
    </xdr:to>
    <xdr:pic macro="[0]!미리보기">
      <xdr:nvPicPr>
        <xdr:cNvPr id="3" name="Picture 37" descr="미리보기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17575" y="10477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73</xdr:col>
      <xdr:colOff>41275</xdr:colOff>
      <xdr:row>4</xdr:row>
      <xdr:rowOff>57150</xdr:rowOff>
    </xdr:from>
    <xdr:to>
      <xdr:col>78</xdr:col>
      <xdr:colOff>22225</xdr:colOff>
      <xdr:row>5</xdr:row>
      <xdr:rowOff>76200</xdr:rowOff>
    </xdr:to>
    <xdr:pic macro="[0]!출력하기">
      <xdr:nvPicPr>
        <xdr:cNvPr id="4" name="Picture 52" descr="출력하기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2625" y="10477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78</xdr:col>
      <xdr:colOff>76200</xdr:colOff>
      <xdr:row>4</xdr:row>
      <xdr:rowOff>57150</xdr:rowOff>
    </xdr:from>
    <xdr:to>
      <xdr:col>84</xdr:col>
      <xdr:colOff>57150</xdr:colOff>
      <xdr:row>5</xdr:row>
      <xdr:rowOff>76200</xdr:rowOff>
    </xdr:to>
    <xdr:pic macro="[0]!파일생성_거래명세서">
      <xdr:nvPicPr>
        <xdr:cNvPr id="5" name="Picture 53" descr="파일생성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87675" y="10477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84</xdr:col>
      <xdr:colOff>47625</xdr:colOff>
      <xdr:row>3</xdr:row>
      <xdr:rowOff>217293</xdr:rowOff>
    </xdr:to>
    <xdr:grpSp>
      <xdr:nvGrpSpPr>
        <xdr:cNvPr id="6" name="그룹 5"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GrpSpPr/>
      </xdr:nvGrpSpPr>
      <xdr:grpSpPr>
        <a:xfrm>
          <a:off x="0" y="0"/>
          <a:ext cx="16659225" cy="960243"/>
          <a:chOff x="0" y="1"/>
          <a:chExt cx="16659225" cy="960243"/>
        </a:xfrm>
      </xdr:grpSpPr>
      <xdr:pic>
        <xdr:nvPicPr>
          <xdr:cNvPr id="7" name="그림 6">
            <a:extLst>
              <a:ext uri="{FF2B5EF4-FFF2-40B4-BE49-F238E27FC236}">
                <a16:creationId xmlns:a16="http://schemas.microsoft.com/office/drawing/2014/main" id="{00000000-0008-0000-19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1"/>
            <a:ext cx="16659225" cy="960243"/>
          </a:xfrm>
          <a:prstGeom prst="rect">
            <a:avLst/>
          </a:prstGeom>
        </xdr:spPr>
      </xdr:pic>
      <xdr:pic>
        <xdr:nvPicPr>
          <xdr:cNvPr id="8" name="Picture 63" descr="엑셀지식in">
            <a:hlinkClick xmlns:r="http://schemas.openxmlformats.org/officeDocument/2006/relationships" r:id="rId5" tooltip="비즈폼 엑셀상담 서비스"/>
            <a:extLst>
              <a:ext uri="{FF2B5EF4-FFF2-40B4-BE49-F238E27FC236}">
                <a16:creationId xmlns:a16="http://schemas.microsoft.com/office/drawing/2014/main" id="{00000000-0008-0000-19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3665656" y="76916"/>
            <a:ext cx="1622953" cy="35447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9" name="Picture 64" descr="엑셀상담서비스">
            <a:hlinkClick xmlns:r="http://schemas.openxmlformats.org/officeDocument/2006/relationships" r:id="rId7" tooltip="비즈폼 엑셀지식인(Tip)"/>
            <a:extLst>
              <a:ext uri="{FF2B5EF4-FFF2-40B4-BE49-F238E27FC236}">
                <a16:creationId xmlns:a16="http://schemas.microsoft.com/office/drawing/2014/main" id="{00000000-0008-0000-1900-000009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15278971" y="76916"/>
            <a:ext cx="1371719" cy="35359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 macro="[0]!이동_사용방법">
        <xdr:nvPicPr>
          <xdr:cNvPr id="10" name="Picture 68" descr="서식사용설명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565094"/>
            <a:ext cx="1139090" cy="29679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1" name="Text Box 7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86697" y="86710"/>
            <a:ext cx="11581677" cy="3713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300" b="1" i="0" u="none" strike="noStrike" baseline="0">
                <a:solidFill>
                  <a:srgbClr val="FFFF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 매입매출 통합관리 프로그램</a:t>
            </a:r>
            <a:endParaRPr lang="en-US" altLang="ko-KR" sz="1050" b="1" i="0" u="none" strike="noStrike" baseline="0">
              <a:solidFill>
                <a:srgbClr val="FFFFFF"/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" textlink="">
        <xdr:nvSpPr>
          <xdr:cNvPr id="12" name="Line 22">
            <a:extLst>
              <a:ext uri="{FF2B5EF4-FFF2-40B4-BE49-F238E27FC236}">
                <a16:creationId xmlns:a16="http://schemas.microsoft.com/office/drawing/2014/main" id="{00000000-0008-0000-19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15252436" y="134604"/>
            <a:ext cx="0" cy="258333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>
        <xdr:nvPicPr>
          <xdr:cNvPr id="13" name="그림 12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28774" cy="269486"/>
          </a:xfrm>
          <a:prstGeom prst="rect">
            <a:avLst/>
          </a:prstGeom>
        </xdr:spPr>
      </xdr:pic>
      <xdr:sp macro="[0]!이동_거래처관리" textlink="">
        <xdr:nvSpPr>
          <xdr:cNvPr id="14" name="Text Box 76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00131" y="578815"/>
            <a:ext cx="896473" cy="26891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거래처관리</a:t>
            </a:r>
          </a:p>
        </xdr:txBody>
      </xdr:sp>
      <xdr:sp macro="[0]!이동_견적서" textlink="">
        <xdr:nvSpPr>
          <xdr:cNvPr id="15" name="Text Box 77">
            <a:extLst>
              <a:ext uri="{FF2B5EF4-FFF2-40B4-BE49-F238E27FC236}">
                <a16:creationId xmlns:a16="http://schemas.microsoft.com/office/drawing/2014/main" id="{00000000-0008-0000-1900-00000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881515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견적서</a:t>
            </a:r>
          </a:p>
        </xdr:txBody>
      </xdr:sp>
      <xdr:sp macro="[0]!이동_계산서" textlink="">
        <xdr:nvSpPr>
          <xdr:cNvPr id="16" name="Text Box 77">
            <a:extLst>
              <a:ext uri="{FF2B5EF4-FFF2-40B4-BE49-F238E27FC236}">
                <a16:creationId xmlns:a16="http://schemas.microsoft.com/office/drawing/2014/main" id="{00000000-0008-0000-1900-00001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683075" y="578815"/>
            <a:ext cx="896231" cy="26940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rgbClr val="0000FF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계산서</a:t>
            </a:r>
          </a:p>
        </xdr:txBody>
      </xdr:sp>
      <xdr:sp macro="[0]!이동_품목관리" textlink="">
        <xdr:nvSpPr>
          <xdr:cNvPr id="17" name="Text Box 77">
            <a:extLst>
              <a:ext uri="{FF2B5EF4-FFF2-40B4-BE49-F238E27FC236}">
                <a16:creationId xmlns:a16="http://schemas.microsoft.com/office/drawing/2014/main" id="{00000000-0008-0000-19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318725" y="578815"/>
            <a:ext cx="9514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품목관리</a:t>
            </a:r>
          </a:p>
        </xdr:txBody>
      </xdr:sp>
      <xdr:sp macro="[0]!이동_거래명세서" textlink="">
        <xdr:nvSpPr>
          <xdr:cNvPr id="18" name="Text Box 77">
            <a:extLst>
              <a:ext uri="{FF2B5EF4-FFF2-40B4-BE49-F238E27FC236}">
                <a16:creationId xmlns:a16="http://schemas.microsoft.com/office/drawing/2014/main" id="{00000000-0008-0000-19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833991" y="578815"/>
            <a:ext cx="89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</a:p>
        </xdr:txBody>
      </xdr:sp>
      <xdr:sp macro="[0]!이동_거래명세서2" textlink="">
        <xdr:nvSpPr>
          <xdr:cNvPr id="19" name="Text Box 77">
            <a:extLst>
              <a:ext uri="{FF2B5EF4-FFF2-40B4-BE49-F238E27FC236}">
                <a16:creationId xmlns:a16="http://schemas.microsoft.com/office/drawing/2014/main" id="{00000000-0008-0000-19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3788011" y="578815"/>
            <a:ext cx="89803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거래명세서</a:t>
            </a:r>
            <a:r>
              <a:rPr lang="en-US" altLang="ko-KR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2</a:t>
            </a:r>
            <a:endParaRPr lang="ko-KR" altLang="en-US" sz="1050" b="1" i="0" u="none" strike="noStrike" baseline="0">
              <a:solidFill>
                <a:schemeClr val="tx1">
                  <a:lumMod val="50000"/>
                  <a:lumOff val="50000"/>
                </a:schemeClr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[0]!이동_세금계산서" textlink="">
        <xdr:nvSpPr>
          <xdr:cNvPr id="20" name="Text Box 77">
            <a:extLst>
              <a:ext uri="{FF2B5EF4-FFF2-40B4-BE49-F238E27FC236}">
                <a16:creationId xmlns:a16="http://schemas.microsoft.com/office/drawing/2014/main" id="{00000000-0008-0000-19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746309" y="578815"/>
            <a:ext cx="896351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세금계산서</a:t>
            </a:r>
          </a:p>
        </xdr:txBody>
      </xdr:sp>
      <xdr:sp macro="[0]!이동_증빙서류작성" textlink="">
        <xdr:nvSpPr>
          <xdr:cNvPr id="21" name="Text Box 77">
            <a:extLst>
              <a:ext uri="{FF2B5EF4-FFF2-40B4-BE49-F238E27FC236}">
                <a16:creationId xmlns:a16="http://schemas.microsoft.com/office/drawing/2014/main" id="{00000000-0008-0000-1900-00001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31328" y="578815"/>
            <a:ext cx="89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증빙서류작성</a:t>
            </a:r>
          </a:p>
        </xdr:txBody>
      </xdr:sp>
      <xdr:sp macro="[0]!이동_거래내역" textlink="">
        <xdr:nvSpPr>
          <xdr:cNvPr id="22" name="Text Box 77">
            <a:extLst>
              <a:ext uri="{FF2B5EF4-FFF2-40B4-BE49-F238E27FC236}">
                <a16:creationId xmlns:a16="http://schemas.microsoft.com/office/drawing/2014/main" id="{00000000-0008-0000-1900-00001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637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거래내역</a:t>
            </a:r>
          </a:p>
        </xdr:txBody>
      </xdr:sp>
      <xdr:sp macro="[0]!이동_거래처원장" textlink="">
        <xdr:nvSpPr>
          <xdr:cNvPr id="23" name="Text Box 77">
            <a:extLst>
              <a:ext uri="{FF2B5EF4-FFF2-40B4-BE49-F238E27FC236}">
                <a16:creationId xmlns:a16="http://schemas.microsoft.com/office/drawing/2014/main" id="{00000000-0008-0000-1900-00001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216091" y="578815"/>
            <a:ext cx="955708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거래처원장</a:t>
            </a:r>
          </a:p>
        </xdr:txBody>
      </xdr:sp>
      <xdr:sp macro="[0]!이동_일일매출" textlink="">
        <xdr:nvSpPr>
          <xdr:cNvPr id="24" name="Text Box 77">
            <a:extLst>
              <a:ext uri="{FF2B5EF4-FFF2-40B4-BE49-F238E27FC236}">
                <a16:creationId xmlns:a16="http://schemas.microsoft.com/office/drawing/2014/main" id="{00000000-0008-0000-1900-00001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82135" y="578815"/>
            <a:ext cx="958032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일일매출</a:t>
            </a:r>
          </a:p>
        </xdr:txBody>
      </xdr:sp>
      <xdr:sp macro="[0]!이동_일일매입" textlink="">
        <xdr:nvSpPr>
          <xdr:cNvPr id="25" name="Text Box 77">
            <a:extLst>
              <a:ext uri="{FF2B5EF4-FFF2-40B4-BE49-F238E27FC236}">
                <a16:creationId xmlns:a16="http://schemas.microsoft.com/office/drawing/2014/main" id="{00000000-0008-0000-1900-00001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141757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일일매입</a:t>
            </a:r>
          </a:p>
        </xdr:txBody>
      </xdr:sp>
      <xdr:sp macro="[0]!이동_일일손익" textlink="">
        <xdr:nvSpPr>
          <xdr:cNvPr id="26" name="Text Box 77">
            <a:extLst>
              <a:ext uri="{FF2B5EF4-FFF2-40B4-BE49-F238E27FC236}">
                <a16:creationId xmlns:a16="http://schemas.microsoft.com/office/drawing/2014/main" id="{00000000-0008-0000-1900-00001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102976" y="578815"/>
            <a:ext cx="956350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일일손익</a:t>
            </a:r>
          </a:p>
        </xdr:txBody>
      </xdr:sp>
      <xdr:sp macro="[0]!이동_월별매출" textlink="">
        <xdr:nvSpPr>
          <xdr:cNvPr id="27" name="Text Box 77">
            <a:extLst>
              <a:ext uri="{FF2B5EF4-FFF2-40B4-BE49-F238E27FC236}">
                <a16:creationId xmlns:a16="http://schemas.microsoft.com/office/drawing/2014/main" id="{00000000-0008-0000-1900-00001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064196" y="578815"/>
            <a:ext cx="95570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월별매출</a:t>
            </a:r>
          </a:p>
        </xdr:txBody>
      </xdr:sp>
      <xdr:sp macro="[0]!이동_월별매입" textlink="">
        <xdr:nvSpPr>
          <xdr:cNvPr id="28" name="Text Box 77">
            <a:extLst>
              <a:ext uri="{FF2B5EF4-FFF2-40B4-BE49-F238E27FC236}">
                <a16:creationId xmlns:a16="http://schemas.microsoft.com/office/drawing/2014/main" id="{00000000-0008-0000-1900-00001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019310" y="578815"/>
            <a:ext cx="956349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월별매입</a:t>
            </a:r>
          </a:p>
        </xdr:txBody>
      </xdr:sp>
      <xdr:sp macro="[0]!이동_월별손익" textlink="">
        <xdr:nvSpPr>
          <xdr:cNvPr id="29" name="Text Box 77">
            <a:extLst>
              <a:ext uri="{FF2B5EF4-FFF2-40B4-BE49-F238E27FC236}">
                <a16:creationId xmlns:a16="http://schemas.microsoft.com/office/drawing/2014/main" id="{00000000-0008-0000-1900-00001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9980529" y="578815"/>
            <a:ext cx="958033" cy="265130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50" b="1" i="0" u="none" strike="noStrike" baseline="0">
                <a:solidFill>
                  <a:schemeClr val="tx1">
                    <a:lumMod val="50000"/>
                    <a:lumOff val="50000"/>
                  </a:schemeClr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월별손익</a:t>
            </a:r>
          </a:p>
        </xdr:txBody>
      </xdr:sp>
      <xdr:sp macro="" textlink="">
        <xdr:nvSpPr>
          <xdr:cNvPr id="30" name="Line 22">
            <a:extLst>
              <a:ext uri="{FF2B5EF4-FFF2-40B4-BE49-F238E27FC236}">
                <a16:creationId xmlns:a16="http://schemas.microsoft.com/office/drawing/2014/main" id="{00000000-0008-0000-19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235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1" name="Line 22">
            <a:extLst>
              <a:ext uri="{FF2B5EF4-FFF2-40B4-BE49-F238E27FC236}">
                <a16:creationId xmlns:a16="http://schemas.microsoft.com/office/drawing/2014/main" id="{00000000-0008-0000-19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32795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2" name="Line 22">
            <a:extLst>
              <a:ext uri="{FF2B5EF4-FFF2-40B4-BE49-F238E27FC236}">
                <a16:creationId xmlns:a16="http://schemas.microsoft.com/office/drawing/2014/main" id="{00000000-0008-0000-1900-000020000000}"/>
              </a:ext>
            </a:extLst>
          </xdr:cNvPr>
          <xdr:cNvSpPr>
            <a:spLocks noChangeShapeType="1"/>
          </xdr:cNvSpPr>
        </xdr:nvSpPr>
        <xdr:spPr bwMode="auto">
          <a:xfrm>
            <a:off x="42034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3" name="Line 22">
            <a:extLst>
              <a:ext uri="{FF2B5EF4-FFF2-40B4-BE49-F238E27FC236}">
                <a16:creationId xmlns:a16="http://schemas.microsoft.com/office/drawing/2014/main" id="{00000000-0008-0000-19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52035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4" name="Line 22">
            <a:extLst>
              <a:ext uri="{FF2B5EF4-FFF2-40B4-BE49-F238E27FC236}">
                <a16:creationId xmlns:a16="http://schemas.microsoft.com/office/drawing/2014/main" id="{00000000-0008-0000-19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61560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5" name="Line 22">
            <a:extLst>
              <a:ext uri="{FF2B5EF4-FFF2-40B4-BE49-F238E27FC236}">
                <a16:creationId xmlns:a16="http://schemas.microsoft.com/office/drawing/2014/main" id="{00000000-0008-0000-1900-000023000000}"/>
              </a:ext>
            </a:extLst>
          </xdr:cNvPr>
          <xdr:cNvSpPr>
            <a:spLocks noChangeShapeType="1"/>
          </xdr:cNvSpPr>
        </xdr:nvSpPr>
        <xdr:spPr bwMode="auto">
          <a:xfrm>
            <a:off x="71180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6" name="Line 22">
            <a:extLst>
              <a:ext uri="{FF2B5EF4-FFF2-40B4-BE49-F238E27FC236}">
                <a16:creationId xmlns:a16="http://schemas.microsoft.com/office/drawing/2014/main" id="{00000000-0008-0000-19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808011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7" name="Line 22">
            <a:extLst>
              <a:ext uri="{FF2B5EF4-FFF2-40B4-BE49-F238E27FC236}">
                <a16:creationId xmlns:a16="http://schemas.microsoft.com/office/drawing/2014/main" id="{00000000-0008-0000-19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9042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8" name="Line 22">
            <a:extLst>
              <a:ext uri="{FF2B5EF4-FFF2-40B4-BE49-F238E27FC236}">
                <a16:creationId xmlns:a16="http://schemas.microsoft.com/office/drawing/2014/main" id="{00000000-0008-0000-1900-000026000000}"/>
              </a:ext>
            </a:extLst>
          </xdr:cNvPr>
          <xdr:cNvSpPr>
            <a:spLocks noChangeShapeType="1"/>
          </xdr:cNvSpPr>
        </xdr:nvSpPr>
        <xdr:spPr bwMode="auto">
          <a:xfrm>
            <a:off x="9975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39" name="Line 22">
            <a:extLst>
              <a:ext uri="{FF2B5EF4-FFF2-40B4-BE49-F238E27FC236}">
                <a16:creationId xmlns:a16="http://schemas.microsoft.com/office/drawing/2014/main" id="{00000000-0008-0000-19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108804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0" name="Line 22">
            <a:extLst>
              <a:ext uri="{FF2B5EF4-FFF2-40B4-BE49-F238E27FC236}">
                <a16:creationId xmlns:a16="http://schemas.microsoft.com/office/drawing/2014/main" id="{00000000-0008-0000-19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11947261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1" name="Line 22">
            <a:extLst>
              <a:ext uri="{FF2B5EF4-FFF2-40B4-BE49-F238E27FC236}">
                <a16:creationId xmlns:a16="http://schemas.microsoft.com/office/drawing/2014/main" id="{00000000-0008-0000-1900-000029000000}"/>
              </a:ext>
            </a:extLst>
          </xdr:cNvPr>
          <xdr:cNvSpPr>
            <a:spLocks noChangeShapeType="1"/>
          </xdr:cNvSpPr>
        </xdr:nvSpPr>
        <xdr:spPr bwMode="auto">
          <a:xfrm>
            <a:off x="127378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2" name="Line 22">
            <a:extLst>
              <a:ext uri="{FF2B5EF4-FFF2-40B4-BE49-F238E27FC236}">
                <a16:creationId xmlns:a16="http://schemas.microsoft.com/office/drawing/2014/main" id="{00000000-0008-0000-19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137665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3" name="Line 22">
            <a:extLst>
              <a:ext uri="{FF2B5EF4-FFF2-40B4-BE49-F238E27FC236}">
                <a16:creationId xmlns:a16="http://schemas.microsoft.com/office/drawing/2014/main" id="{00000000-0008-0000-19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1475713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  <xdr:sp macro="" textlink="">
        <xdr:nvSpPr>
          <xdr:cNvPr id="44" name="Line 22">
            <a:extLst>
              <a:ext uri="{FF2B5EF4-FFF2-40B4-BE49-F238E27FC236}">
                <a16:creationId xmlns:a16="http://schemas.microsoft.com/office/drawing/2014/main" id="{00000000-0008-0000-1900-00002C000000}"/>
              </a:ext>
            </a:extLst>
          </xdr:cNvPr>
          <xdr:cNvSpPr>
            <a:spLocks noChangeShapeType="1"/>
          </xdr:cNvSpPr>
        </xdr:nvSpPr>
        <xdr:spPr bwMode="auto">
          <a:xfrm>
            <a:off x="15690586" y="639429"/>
            <a:ext cx="0" cy="180000"/>
          </a:xfrm>
          <a:prstGeom prst="line">
            <a:avLst/>
          </a:prstGeom>
          <a:noFill/>
          <a:ln w="12700">
            <a:solidFill>
              <a:srgbClr val="11428C"/>
            </a:solidFill>
            <a:round/>
            <a:headEnd/>
            <a:tailEnd/>
          </a:ln>
        </xdr:spPr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7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1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Relationship Id="rId9" Type="http://schemas.openxmlformats.org/officeDocument/2006/relationships/ctrlProp" Target="../ctrlProps/ctrlProp13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6"/>
  <dimension ref="A1:V21"/>
  <sheetViews>
    <sheetView workbookViewId="0">
      <selection activeCell="S4" sqref="S4"/>
    </sheetView>
  </sheetViews>
  <sheetFormatPr defaultRowHeight="20.100000000000001" customHeight="1"/>
  <cols>
    <col min="1" max="8" width="8.88671875" style="90"/>
    <col min="9" max="9" width="11.5546875" style="90" bestFit="1" customWidth="1"/>
    <col min="10" max="16384" width="8.88671875" style="90"/>
  </cols>
  <sheetData>
    <row r="1" spans="1:22" ht="20.100000000000001" customHeight="1">
      <c r="A1" s="90" t="s">
        <v>21</v>
      </c>
    </row>
    <row r="2" spans="1:22" ht="20.100000000000001" customHeight="1">
      <c r="A2" s="90" t="s">
        <v>22</v>
      </c>
      <c r="O2" s="94" t="s">
        <v>224</v>
      </c>
    </row>
    <row r="3" spans="1:22" ht="20.100000000000001" customHeight="1">
      <c r="G3" s="90" t="s">
        <v>228</v>
      </c>
      <c r="I3" s="90" t="s">
        <v>217</v>
      </c>
      <c r="L3" s="90" t="s">
        <v>216</v>
      </c>
      <c r="M3" s="90" t="s">
        <v>216</v>
      </c>
      <c r="O3" s="30" t="str">
        <f>거래내역!$B$11</f>
        <v>날 짜</v>
      </c>
      <c r="P3" s="30" t="str">
        <f>거래내역!$B$11</f>
        <v>날 짜</v>
      </c>
      <c r="Q3" s="30" t="str">
        <f>거래내역!$C$11</f>
        <v>구 분</v>
      </c>
      <c r="R3" s="30" t="str">
        <f>거래내역!$D$8</f>
        <v>거래처명</v>
      </c>
      <c r="S3" s="95" t="str">
        <f>거래내역!$E$11</f>
        <v>품 목</v>
      </c>
      <c r="U3" s="90" t="s">
        <v>240</v>
      </c>
      <c r="V3" s="90" t="s">
        <v>241</v>
      </c>
    </row>
    <row r="4" spans="1:22" ht="20.100000000000001" customHeight="1">
      <c r="A4" s="90" t="s">
        <v>23</v>
      </c>
      <c r="I4" s="90">
        <v>1</v>
      </c>
      <c r="L4" s="90">
        <v>1</v>
      </c>
      <c r="M4" s="90">
        <v>1</v>
      </c>
      <c r="O4" s="93" t="str">
        <f>IF(거래내역!B6="","&lt;&gt;0","&gt;="&amp;거래내역!B6)</f>
        <v>&gt;=42125</v>
      </c>
      <c r="P4" s="93" t="str">
        <f>IF(거래내역!C6="","&lt;&gt;0","&lt;="&amp;거래내역!C6)</f>
        <v>&lt;=42369</v>
      </c>
      <c r="Q4" s="93" t="str">
        <f>IF(거래내역!D6="","&lt;&gt;0",거래내역!D6)</f>
        <v>매출</v>
      </c>
      <c r="R4" s="93" t="str">
        <f>IF(거래내역!E6="","&lt;&gt;0",거래내역!E6)</f>
        <v>○○기업</v>
      </c>
      <c r="S4" s="93" t="str">
        <f>IF(거래내역!F6="","&lt;&gt;0",거래내역!F6)</f>
        <v>AA-001</v>
      </c>
      <c r="U4" s="105">
        <v>2013</v>
      </c>
      <c r="V4" s="102">
        <v>1</v>
      </c>
    </row>
    <row r="5" spans="1:22" ht="20.100000000000001" customHeight="1">
      <c r="A5" s="90" t="s">
        <v>24</v>
      </c>
      <c r="G5" s="90">
        <v>2</v>
      </c>
      <c r="I5" s="90" t="str">
        <f>거래처관리!$C$7</f>
        <v>상 호 명</v>
      </c>
      <c r="L5" s="90" t="str">
        <f>품목관리!$C$7</f>
        <v>매입 품목명</v>
      </c>
      <c r="M5" s="90" t="str">
        <f>품목관리!$I$7</f>
        <v>매출 품목명</v>
      </c>
      <c r="U5" s="105">
        <v>2014</v>
      </c>
      <c r="V5" s="102">
        <v>2</v>
      </c>
    </row>
    <row r="6" spans="1:22" ht="20.100000000000001" customHeight="1">
      <c r="A6" s="90" t="s">
        <v>25</v>
      </c>
      <c r="I6" s="90" t="str">
        <f>거래처관리!$D$7</f>
        <v>사업자등록번호</v>
      </c>
      <c r="L6" s="90" t="str">
        <f>품목관리!$D$7</f>
        <v>규 격</v>
      </c>
      <c r="M6" s="90" t="str">
        <f>품목관리!$J$7</f>
        <v>규 격</v>
      </c>
      <c r="U6" s="105">
        <v>2015</v>
      </c>
      <c r="V6" s="102">
        <v>3</v>
      </c>
    </row>
    <row r="7" spans="1:22" ht="20.100000000000001" customHeight="1">
      <c r="I7" s="90" t="str">
        <f>거래처관리!$E$7</f>
        <v>대표자</v>
      </c>
      <c r="L7" s="90" t="str">
        <f>품목관리!$E$7</f>
        <v>단 가</v>
      </c>
      <c r="M7" s="90" t="str">
        <f>품목관리!$K$7</f>
        <v>단 가</v>
      </c>
      <c r="U7" s="105">
        <v>2016</v>
      </c>
      <c r="V7" s="102">
        <v>4</v>
      </c>
    </row>
    <row r="8" spans="1:22" ht="20.100000000000001" customHeight="1">
      <c r="I8" s="90" t="str">
        <f>거래처관리!$F$7</f>
        <v>주 소</v>
      </c>
      <c r="L8" s="90" t="str">
        <f>품목관리!$F$7</f>
        <v>비 고</v>
      </c>
      <c r="M8" s="90" t="str">
        <f>품목관리!$L$7</f>
        <v>비 고</v>
      </c>
      <c r="U8" s="105">
        <v>2017</v>
      </c>
      <c r="V8" s="102">
        <v>5</v>
      </c>
    </row>
    <row r="9" spans="1:22" ht="20.100000000000001" customHeight="1">
      <c r="I9" s="90" t="str">
        <f>거래처관리!$G$7</f>
        <v>전 화 번 호</v>
      </c>
      <c r="U9" s="105">
        <v>2018</v>
      </c>
      <c r="V9" s="102">
        <v>6</v>
      </c>
    </row>
    <row r="10" spans="1:22" ht="20.100000000000001" customHeight="1">
      <c r="I10" s="90" t="str">
        <f>거래처관리!$H$7</f>
        <v>팩 스</v>
      </c>
      <c r="U10" s="105">
        <v>2019</v>
      </c>
      <c r="V10" s="102">
        <v>7</v>
      </c>
    </row>
    <row r="11" spans="1:22" ht="20.100000000000001" customHeight="1">
      <c r="I11" s="90" t="str">
        <f>거래처관리!$I$7</f>
        <v>업 태</v>
      </c>
      <c r="U11" s="105">
        <v>2020</v>
      </c>
      <c r="V11" s="102">
        <v>8</v>
      </c>
    </row>
    <row r="12" spans="1:22" ht="20.100000000000001" customHeight="1">
      <c r="I12" s="90" t="str">
        <f>거래처관리!$J$7</f>
        <v>종 목</v>
      </c>
      <c r="U12" s="105">
        <v>2021</v>
      </c>
      <c r="V12" s="102">
        <v>9</v>
      </c>
    </row>
    <row r="13" spans="1:22" ht="20.100000000000001" customHeight="1">
      <c r="U13" s="105">
        <v>2022</v>
      </c>
      <c r="V13" s="102">
        <v>10</v>
      </c>
    </row>
    <row r="14" spans="1:22" ht="20.100000000000001" customHeight="1">
      <c r="U14" s="105">
        <v>2023</v>
      </c>
      <c r="V14" s="102">
        <v>11</v>
      </c>
    </row>
    <row r="15" spans="1:22" ht="20.100000000000001" customHeight="1">
      <c r="U15" s="105">
        <v>2024</v>
      </c>
      <c r="V15" s="102">
        <v>12</v>
      </c>
    </row>
    <row r="16" spans="1:22" ht="20.100000000000001" customHeight="1">
      <c r="U16" s="105">
        <v>2025</v>
      </c>
    </row>
    <row r="17" spans="21:21" ht="20.100000000000001" customHeight="1">
      <c r="U17" s="105">
        <v>2026</v>
      </c>
    </row>
    <row r="18" spans="21:21" ht="20.100000000000001" customHeight="1">
      <c r="U18" s="105">
        <v>2027</v>
      </c>
    </row>
    <row r="19" spans="21:21" ht="20.100000000000001" customHeight="1">
      <c r="U19" s="105">
        <v>2028</v>
      </c>
    </row>
    <row r="20" spans="21:21" ht="20.100000000000001" customHeight="1">
      <c r="U20" s="105">
        <v>2029</v>
      </c>
    </row>
    <row r="21" spans="21:21" ht="20.100000000000001" customHeight="1">
      <c r="U21" s="105">
        <v>2030</v>
      </c>
    </row>
  </sheetData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4">
    <tabColor indexed="50"/>
    <pageSetUpPr autoPageBreaks="0"/>
  </sheetPr>
  <dimension ref="B3:HM257"/>
  <sheetViews>
    <sheetView showGridLines="0" showRowColHeaders="0" tabSelected="1" zoomScaleNormal="100" workbookViewId="0"/>
  </sheetViews>
  <sheetFormatPr defaultColWidth="2.33203125" defaultRowHeight="20.100000000000001" customHeight="1"/>
  <cols>
    <col min="1" max="1" width="1.77734375" style="60" customWidth="1"/>
    <col min="2" max="215" width="2.33203125" style="60" customWidth="1"/>
    <col min="216" max="216" width="2.33203125" style="60" hidden="1" customWidth="1"/>
    <col min="217" max="220" width="2.33203125" style="60" customWidth="1"/>
    <col min="221" max="221" width="2.33203125" style="60" hidden="1" customWidth="1"/>
    <col min="222" max="16384" width="2.33203125" style="60"/>
  </cols>
  <sheetData>
    <row r="3" spans="2:35" ht="20.100000000000001" customHeight="1"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I3" s="73"/>
    </row>
    <row r="4" spans="2:35" ht="20.100000000000001" customHeight="1">
      <c r="B4" s="74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4"/>
      <c r="AI4" s="73"/>
    </row>
    <row r="5" spans="2:35" ht="20.100000000000001" customHeight="1">
      <c r="B5" s="74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4"/>
      <c r="AI5" s="73"/>
    </row>
    <row r="6" spans="2:35" ht="20.100000000000001" customHeight="1"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I6" s="73"/>
    </row>
    <row r="7" spans="2:35" ht="20.100000000000001" customHeight="1"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I7" s="73"/>
    </row>
    <row r="8" spans="2:35" ht="20.100000000000001" customHeight="1">
      <c r="C8" s="71"/>
    </row>
    <row r="9" spans="2:35" ht="20.100000000000001" customHeight="1">
      <c r="C9" s="75"/>
      <c r="D9" s="75"/>
    </row>
    <row r="10" spans="2:35" ht="20.100000000000001" customHeight="1">
      <c r="C10" s="75"/>
      <c r="D10" s="75"/>
      <c r="L10" s="71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</row>
    <row r="11" spans="2:35" ht="20.100000000000001" customHeight="1">
      <c r="C11" s="75"/>
      <c r="D11" s="75"/>
      <c r="L11" s="71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</row>
    <row r="12" spans="2:35" ht="20.100000000000001" customHeight="1">
      <c r="C12" s="75"/>
      <c r="D12" s="75"/>
      <c r="L12" s="76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</row>
    <row r="13" spans="2:35" ht="20.100000000000001" customHeight="1">
      <c r="C13" s="75"/>
      <c r="D13" s="75"/>
      <c r="L13" s="71"/>
      <c r="M13" s="73"/>
    </row>
    <row r="14" spans="2:35" ht="20.100000000000001" customHeight="1">
      <c r="B14" s="71"/>
      <c r="C14" s="75"/>
      <c r="D14" s="75"/>
      <c r="E14" s="71"/>
    </row>
    <row r="15" spans="2:35" ht="20.100000000000001" customHeight="1">
      <c r="C15" s="75"/>
      <c r="D15" s="75"/>
    </row>
    <row r="16" spans="2:35" ht="20.100000000000001" customHeight="1">
      <c r="C16" s="71"/>
      <c r="D16" s="75"/>
    </row>
    <row r="17" spans="3:25" ht="20.100000000000001" customHeight="1">
      <c r="C17" s="78"/>
      <c r="V17" s="79"/>
    </row>
    <row r="18" spans="3:25" ht="20.100000000000001" customHeight="1">
      <c r="C18" s="75"/>
      <c r="D18" s="75"/>
    </row>
    <row r="19" spans="3:25" ht="20.100000000000001" customHeight="1">
      <c r="Y19" s="61"/>
    </row>
    <row r="257" spans="3:3" ht="20.100000000000001" customHeight="1">
      <c r="C257" s="80"/>
    </row>
  </sheetData>
  <phoneticPr fontId="2" type="noConversion"/>
  <printOptions horizontalCentered="1"/>
  <pageMargins left="0.5" right="0.5" top="0.75" bottom="0.75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8">
    <tabColor rgb="FF11428C"/>
    <pageSetUpPr autoPageBreaks="0"/>
  </sheetPr>
  <dimension ref="B1:J9"/>
  <sheetViews>
    <sheetView showGridLines="0" showRowColHeaders="0" zoomScaleNormal="100" workbookViewId="0">
      <pane ySplit="7" topLeftCell="A8" activePane="bottomLeft" state="frozen"/>
      <selection activeCell="C10" sqref="C10"/>
      <selection pane="bottomLeft"/>
    </sheetView>
  </sheetViews>
  <sheetFormatPr defaultRowHeight="20.100000000000001" customHeight="1"/>
  <cols>
    <col min="1" max="1" width="1.77734375" style="82" customWidth="1"/>
    <col min="2" max="2" width="5.77734375" style="86" customWidth="1"/>
    <col min="3" max="3" width="30.88671875" style="89" customWidth="1"/>
    <col min="4" max="4" width="13.109375" style="87" customWidth="1"/>
    <col min="5" max="5" width="10.33203125" style="87" customWidth="1"/>
    <col min="6" max="6" width="43.5546875" style="89" customWidth="1"/>
    <col min="7" max="9" width="12.77734375" style="87" customWidth="1"/>
    <col min="10" max="10" width="12.77734375" style="88" customWidth="1"/>
    <col min="11" max="11" width="11.77734375" style="82" customWidth="1"/>
    <col min="12" max="12" width="21.5546875" style="82" customWidth="1"/>
    <col min="13" max="13" width="9.33203125" style="82" bestFit="1" customWidth="1"/>
    <col min="14" max="14" width="11.5546875" style="82" bestFit="1" customWidth="1"/>
    <col min="15" max="16384" width="8.88671875" style="82"/>
  </cols>
  <sheetData>
    <row r="1" spans="2:10" ht="20.100000000000001" customHeight="1">
      <c r="B1" s="82"/>
      <c r="C1" s="82"/>
      <c r="D1" s="82"/>
      <c r="E1" s="82"/>
      <c r="F1" s="82"/>
      <c r="G1" s="82"/>
      <c r="H1" s="82"/>
      <c r="I1" s="82"/>
      <c r="J1" s="82"/>
    </row>
    <row r="2" spans="2:10" ht="20.100000000000001" customHeight="1">
      <c r="B2" s="82"/>
      <c r="C2" s="82"/>
      <c r="D2" s="82"/>
      <c r="E2" s="82"/>
      <c r="F2" s="82"/>
      <c r="G2" s="82"/>
      <c r="H2" s="82"/>
      <c r="I2" s="82"/>
      <c r="J2" s="82"/>
    </row>
    <row r="3" spans="2:10" ht="20.100000000000001" customHeight="1">
      <c r="B3" s="82"/>
      <c r="C3" s="82"/>
      <c r="D3" s="82"/>
      <c r="E3" s="82"/>
      <c r="F3" s="82"/>
      <c r="G3" s="82"/>
      <c r="H3" s="82"/>
      <c r="I3" s="82"/>
      <c r="J3" s="82"/>
    </row>
    <row r="4" spans="2:10" ht="20.100000000000001" customHeight="1">
      <c r="B4" s="82"/>
      <c r="C4" s="82"/>
      <c r="D4" s="82"/>
      <c r="E4" s="82"/>
      <c r="F4" s="82"/>
      <c r="G4" s="82"/>
      <c r="H4" s="82"/>
      <c r="I4" s="82"/>
      <c r="J4" s="82"/>
    </row>
    <row r="5" spans="2:10" ht="39.950000000000003" customHeight="1">
      <c r="B5" s="82"/>
      <c r="C5" s="82"/>
      <c r="D5" s="82"/>
      <c r="E5" s="82"/>
      <c r="F5" s="82"/>
      <c r="G5" s="82"/>
      <c r="H5" s="82"/>
      <c r="I5" s="82"/>
      <c r="J5" s="82"/>
    </row>
    <row r="6" spans="2:10" ht="20.100000000000001" customHeight="1">
      <c r="B6" s="81" t="s">
        <v>207</v>
      </c>
      <c r="C6" s="82"/>
      <c r="D6" s="82"/>
      <c r="E6" s="82"/>
      <c r="F6" s="82"/>
      <c r="G6" s="82"/>
      <c r="H6" s="82"/>
      <c r="I6" s="82"/>
      <c r="J6" s="82"/>
    </row>
    <row r="7" spans="2:10" ht="20.100000000000001" customHeight="1">
      <c r="B7" s="83" t="s">
        <v>208</v>
      </c>
      <c r="C7" s="84" t="s">
        <v>209</v>
      </c>
      <c r="D7" s="84" t="s">
        <v>179</v>
      </c>
      <c r="E7" s="84" t="s">
        <v>210</v>
      </c>
      <c r="F7" s="84" t="s">
        <v>211</v>
      </c>
      <c r="G7" s="84" t="s">
        <v>212</v>
      </c>
      <c r="H7" s="84" t="s">
        <v>213</v>
      </c>
      <c r="I7" s="84" t="s">
        <v>214</v>
      </c>
      <c r="J7" s="85" t="s">
        <v>215</v>
      </c>
    </row>
    <row r="8" spans="2:10" ht="20.100000000000001" customHeight="1">
      <c r="B8" s="86">
        <v>1</v>
      </c>
      <c r="C8" s="89" t="s">
        <v>230</v>
      </c>
      <c r="D8" s="87" t="s">
        <v>264</v>
      </c>
      <c r="E8" s="87" t="s">
        <v>183</v>
      </c>
      <c r="F8" s="89" t="s">
        <v>273</v>
      </c>
      <c r="G8" s="87" t="s">
        <v>272</v>
      </c>
      <c r="H8" s="87" t="s">
        <v>272</v>
      </c>
      <c r="I8" s="87" t="s">
        <v>186</v>
      </c>
      <c r="J8" s="88" t="s">
        <v>187</v>
      </c>
    </row>
    <row r="9" spans="2:10" ht="20.100000000000001" customHeight="1">
      <c r="B9" s="86">
        <v>2</v>
      </c>
      <c r="C9" s="89" t="s">
        <v>232</v>
      </c>
      <c r="D9" s="87" t="s">
        <v>265</v>
      </c>
      <c r="E9" s="87" t="s">
        <v>182</v>
      </c>
      <c r="F9" s="89" t="s">
        <v>273</v>
      </c>
      <c r="G9" s="87" t="s">
        <v>272</v>
      </c>
      <c r="H9" s="87" t="s">
        <v>272</v>
      </c>
      <c r="I9" s="87" t="s">
        <v>184</v>
      </c>
      <c r="J9" s="88" t="s">
        <v>185</v>
      </c>
    </row>
  </sheetData>
  <sortState xmlns:xlrd2="http://schemas.microsoft.com/office/spreadsheetml/2017/richdata2" ref="B8:J80">
    <sortCondition ref="C7"/>
  </sortState>
  <phoneticPr fontId="2" type="noConversion"/>
  <pageMargins left="0.59055118110236227" right="0.59055118110236227" top="0.59055118110236227" bottom="0.39370078740157483" header="0.39370078740157483" footer="0.39370078740157483"/>
  <pageSetup paperSize="9" scale="75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print="0" autoLine="0" autoPict="0" macro="[0]!거래처정렬">
                <anchor>
                  <from>
                    <xdr:col>8</xdr:col>
                    <xdr:colOff>19050</xdr:colOff>
                    <xdr:row>4</xdr:row>
                    <xdr:rowOff>428625</xdr:rowOff>
                  </from>
                  <to>
                    <xdr:col>9</xdr:col>
                    <xdr:colOff>28575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>
    <tabColor rgb="FF11428C"/>
    <pageSetUpPr autoPageBreaks="0"/>
  </sheetPr>
  <dimension ref="B1:L9"/>
  <sheetViews>
    <sheetView showGridLines="0" showRowColHeaders="0" workbookViewId="0">
      <pane ySplit="7" topLeftCell="A8" activePane="bottomLeft" state="frozen"/>
      <selection activeCell="C10" sqref="C10"/>
      <selection pane="bottomLeft"/>
    </sheetView>
  </sheetViews>
  <sheetFormatPr defaultRowHeight="20.100000000000001" customHeight="1"/>
  <cols>
    <col min="1" max="1" width="1.77734375" style="82" customWidth="1"/>
    <col min="2" max="2" width="5.77734375" style="86" customWidth="1"/>
    <col min="3" max="3" width="38.44140625" style="89" customWidth="1"/>
    <col min="4" max="4" width="12.77734375" style="87" customWidth="1"/>
    <col min="5" max="5" width="12.77734375" style="92" customWidth="1"/>
    <col min="6" max="6" width="12.77734375" style="88" customWidth="1"/>
    <col min="7" max="7" width="8.88671875" style="82"/>
    <col min="8" max="8" width="5.77734375" style="86" customWidth="1"/>
    <col min="9" max="9" width="38.44140625" style="89" customWidth="1"/>
    <col min="10" max="10" width="12.77734375" style="87" customWidth="1"/>
    <col min="11" max="11" width="12.77734375" style="92" customWidth="1"/>
    <col min="12" max="12" width="12.77734375" style="88" customWidth="1"/>
    <col min="13" max="16384" width="8.88671875" style="82"/>
  </cols>
  <sheetData>
    <row r="1" spans="2:12" ht="20.100000000000001" customHeight="1">
      <c r="B1" s="82"/>
      <c r="C1" s="82"/>
      <c r="D1" s="82"/>
      <c r="E1" s="91"/>
      <c r="F1" s="82"/>
      <c r="H1" s="82"/>
      <c r="I1" s="82"/>
      <c r="J1" s="82"/>
      <c r="K1" s="91"/>
      <c r="L1" s="82"/>
    </row>
    <row r="2" spans="2:12" ht="20.100000000000001" customHeight="1">
      <c r="B2" s="82"/>
      <c r="C2" s="82"/>
      <c r="D2" s="82"/>
      <c r="E2" s="91"/>
      <c r="F2" s="82"/>
      <c r="H2" s="82"/>
      <c r="I2" s="82"/>
      <c r="J2" s="82"/>
      <c r="K2" s="91"/>
      <c r="L2" s="82"/>
    </row>
    <row r="3" spans="2:12" ht="20.100000000000001" customHeight="1">
      <c r="B3" s="82"/>
      <c r="C3" s="82"/>
      <c r="D3" s="82"/>
      <c r="E3" s="91"/>
      <c r="F3" s="82"/>
      <c r="H3" s="82"/>
      <c r="I3" s="82"/>
      <c r="J3" s="82"/>
      <c r="K3" s="91"/>
      <c r="L3" s="82"/>
    </row>
    <row r="4" spans="2:12" ht="20.100000000000001" customHeight="1">
      <c r="B4" s="82"/>
      <c r="C4" s="82"/>
      <c r="D4" s="82"/>
      <c r="E4" s="91"/>
      <c r="F4" s="82"/>
      <c r="H4" s="82"/>
      <c r="I4" s="82"/>
      <c r="J4" s="82"/>
      <c r="K4" s="91"/>
      <c r="L4" s="82"/>
    </row>
    <row r="5" spans="2:12" ht="39.950000000000003" customHeight="1">
      <c r="B5" s="82"/>
      <c r="C5" s="82"/>
      <c r="D5" s="82"/>
      <c r="E5" s="91"/>
      <c r="F5" s="82"/>
      <c r="H5" s="82"/>
      <c r="I5" s="82"/>
      <c r="J5" s="82"/>
      <c r="K5" s="91"/>
      <c r="L5" s="82"/>
    </row>
    <row r="6" spans="2:12" ht="20.100000000000001" customHeight="1">
      <c r="B6" s="81" t="s">
        <v>291</v>
      </c>
      <c r="C6" s="82"/>
      <c r="D6" s="82"/>
      <c r="E6" s="91"/>
      <c r="F6" s="82"/>
      <c r="H6" s="81" t="s">
        <v>292</v>
      </c>
      <c r="I6" s="82"/>
      <c r="J6" s="82"/>
      <c r="K6" s="91"/>
      <c r="L6" s="82"/>
    </row>
    <row r="7" spans="2:12" ht="20.100000000000001" customHeight="1">
      <c r="B7" s="83" t="s">
        <v>218</v>
      </c>
      <c r="C7" s="84" t="s">
        <v>293</v>
      </c>
      <c r="D7" s="84" t="s">
        <v>295</v>
      </c>
      <c r="E7" s="84" t="s">
        <v>296</v>
      </c>
      <c r="F7" s="85" t="s">
        <v>219</v>
      </c>
      <c r="H7" s="83" t="s">
        <v>218</v>
      </c>
      <c r="I7" s="84" t="s">
        <v>294</v>
      </c>
      <c r="J7" s="84" t="s">
        <v>221</v>
      </c>
      <c r="K7" s="84" t="s">
        <v>220</v>
      </c>
      <c r="L7" s="85" t="s">
        <v>219</v>
      </c>
    </row>
    <row r="8" spans="2:12" ht="20.100000000000001" customHeight="1">
      <c r="B8" s="86">
        <v>1</v>
      </c>
      <c r="C8" s="89" t="s">
        <v>234</v>
      </c>
      <c r="D8" s="87" t="s">
        <v>237</v>
      </c>
      <c r="E8" s="92">
        <v>10000</v>
      </c>
      <c r="H8" s="86">
        <v>1</v>
      </c>
      <c r="I8" s="89" t="s">
        <v>234</v>
      </c>
      <c r="J8" s="87" t="s">
        <v>237</v>
      </c>
      <c r="K8" s="92">
        <v>20000</v>
      </c>
    </row>
    <row r="9" spans="2:12" ht="20.100000000000001" customHeight="1">
      <c r="B9" s="86">
        <v>2</v>
      </c>
      <c r="C9" s="89" t="s">
        <v>235</v>
      </c>
      <c r="D9" s="87" t="s">
        <v>238</v>
      </c>
      <c r="E9" s="92">
        <v>20000</v>
      </c>
      <c r="H9" s="86">
        <v>2</v>
      </c>
      <c r="I9" s="89" t="s">
        <v>235</v>
      </c>
      <c r="J9" s="87" t="s">
        <v>238</v>
      </c>
      <c r="K9" s="92">
        <v>30000</v>
      </c>
    </row>
  </sheetData>
  <sortState xmlns:xlrd2="http://schemas.microsoft.com/office/spreadsheetml/2017/richdata2" ref="C8:F12">
    <sortCondition ref="C7"/>
  </sortState>
  <phoneticPr fontId="2" type="noConversion"/>
  <pageMargins left="0.59055118110236227" right="0.59055118110236227" top="0.59055118110236227" bottom="0.39370078740157483" header="0.39370078740157483" footer="0.39370078740157483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print="0" autoLine="0" autoPict="0" macro="[0]!품목정렬">
                <anchor>
                  <from>
                    <xdr:col>4</xdr:col>
                    <xdr:colOff>19050</xdr:colOff>
                    <xdr:row>4</xdr:row>
                    <xdr:rowOff>419100</xdr:rowOff>
                  </from>
                  <to>
                    <xdr:col>5</xdr:col>
                    <xdr:colOff>28575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print="0" autoLine="0" autoPict="0" macro="[0]!품목정렬_매출">
                <anchor>
                  <from>
                    <xdr:col>10</xdr:col>
                    <xdr:colOff>28575</xdr:colOff>
                    <xdr:row>4</xdr:row>
                    <xdr:rowOff>419100</xdr:rowOff>
                  </from>
                  <to>
                    <xdr:col>11</xdr:col>
                    <xdr:colOff>38100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11428C"/>
    <pageSetUpPr autoPageBreaks="0"/>
  </sheetPr>
  <dimension ref="B1:N58"/>
  <sheetViews>
    <sheetView showGridLines="0" showRowColHeaders="0" showZeros="0" zoomScaleNormal="130" workbookViewId="0">
      <pane ySplit="11" topLeftCell="A12" activePane="bottomLeft" state="frozen"/>
      <selection activeCell="C10" sqref="C10"/>
      <selection pane="bottomLeft" activeCell="A12" sqref="A12"/>
    </sheetView>
  </sheetViews>
  <sheetFormatPr defaultRowHeight="20.100000000000001" customHeight="1"/>
  <cols>
    <col min="1" max="1" width="2.33203125" style="228" customWidth="1"/>
    <col min="2" max="2" width="10.77734375" style="232" customWidth="1"/>
    <col min="3" max="3" width="10.77734375" style="233" customWidth="1"/>
    <col min="4" max="4" width="17.21875" style="236" customWidth="1"/>
    <col min="5" max="5" width="27.6640625" style="236" customWidth="1"/>
    <col min="6" max="6" width="9.77734375" style="243" customWidth="1"/>
    <col min="7" max="7" width="7.77734375" style="237" customWidth="1"/>
    <col min="8" max="8" width="9.77734375" style="244" customWidth="1"/>
    <col min="9" max="10" width="9.77734375" style="245" customWidth="1"/>
    <col min="11" max="11" width="9.77734375" style="244" customWidth="1"/>
    <col min="12" max="12" width="21.77734375" style="238" customWidth="1"/>
    <col min="13" max="13" width="8.88671875" style="231"/>
    <col min="14" max="14" width="15" style="228" customWidth="1"/>
    <col min="15" max="16384" width="8.88671875" style="228"/>
  </cols>
  <sheetData>
    <row r="1" spans="2:14" ht="20.100000000000001" customHeight="1">
      <c r="B1" s="227"/>
      <c r="C1" s="227"/>
      <c r="D1" s="228"/>
      <c r="E1" s="228"/>
      <c r="F1" s="228"/>
      <c r="G1" s="229"/>
      <c r="H1" s="230"/>
      <c r="I1" s="228"/>
      <c r="J1" s="228"/>
      <c r="K1" s="230"/>
      <c r="L1" s="230"/>
      <c r="M1" s="228"/>
    </row>
    <row r="2" spans="2:14" ht="20.100000000000001" customHeight="1">
      <c r="B2" s="227"/>
      <c r="C2" s="227"/>
      <c r="D2" s="228"/>
      <c r="E2" s="228"/>
      <c r="F2" s="228"/>
      <c r="G2" s="229"/>
      <c r="H2" s="230"/>
      <c r="I2" s="228"/>
      <c r="J2" s="228"/>
      <c r="K2" s="230"/>
      <c r="L2" s="230"/>
      <c r="M2" s="228"/>
    </row>
    <row r="3" spans="2:14" ht="50.1" customHeight="1">
      <c r="B3" s="227"/>
      <c r="C3" s="227"/>
      <c r="D3" s="228"/>
      <c r="E3" s="228"/>
      <c r="F3" s="228"/>
      <c r="G3" s="229"/>
      <c r="H3" s="230"/>
      <c r="I3" s="228"/>
      <c r="J3" s="228"/>
      <c r="K3" s="230"/>
      <c r="L3" s="230"/>
      <c r="M3" s="228"/>
    </row>
    <row r="4" spans="2:14" ht="20.100000000000001" customHeight="1" thickBot="1">
      <c r="B4" s="81" t="s">
        <v>286</v>
      </c>
      <c r="C4" s="228"/>
      <c r="D4" s="228"/>
      <c r="E4" s="228"/>
      <c r="F4" s="228"/>
      <c r="G4" s="229"/>
      <c r="H4" s="228"/>
      <c r="I4" s="228"/>
      <c r="J4" s="228"/>
      <c r="K4" s="228"/>
      <c r="L4" s="228"/>
      <c r="M4" s="228"/>
    </row>
    <row r="5" spans="2:14" ht="20.100000000000001" customHeight="1">
      <c r="B5" s="262" t="s">
        <v>222</v>
      </c>
      <c r="C5" s="263"/>
      <c r="D5" s="252" t="s">
        <v>223</v>
      </c>
      <c r="E5" s="252" t="str">
        <f>D8</f>
        <v>거래처명</v>
      </c>
      <c r="F5" s="264" t="str">
        <f>E11</f>
        <v>품 목</v>
      </c>
      <c r="G5" s="265"/>
      <c r="H5" s="265"/>
      <c r="I5" s="231"/>
      <c r="J5" s="231"/>
      <c r="K5" s="231"/>
      <c r="L5" s="231"/>
    </row>
    <row r="6" spans="2:14" ht="20.100000000000001" customHeight="1">
      <c r="B6" s="232">
        <v>42125</v>
      </c>
      <c r="C6" s="233">
        <v>42369</v>
      </c>
      <c r="D6" s="233" t="s">
        <v>20</v>
      </c>
      <c r="E6" s="234" t="s">
        <v>229</v>
      </c>
      <c r="F6" s="266" t="s">
        <v>233</v>
      </c>
      <c r="G6" s="267"/>
      <c r="H6" s="267"/>
      <c r="I6" s="231"/>
      <c r="J6" s="231"/>
      <c r="K6" s="231"/>
      <c r="L6" s="231"/>
    </row>
    <row r="7" spans="2:14" ht="20.100000000000001" customHeight="1">
      <c r="B7" s="253" t="s">
        <v>285</v>
      </c>
      <c r="C7" s="231"/>
      <c r="D7" s="231"/>
      <c r="E7" s="231"/>
      <c r="F7" s="231"/>
      <c r="G7" s="235"/>
      <c r="H7" s="231"/>
      <c r="I7" s="231"/>
      <c r="J7" s="231"/>
      <c r="K7" s="231"/>
      <c r="L7" s="231"/>
    </row>
    <row r="8" spans="2:14" ht="20.100000000000001" customHeight="1">
      <c r="B8" s="246" t="str">
        <f>B11</f>
        <v>날 짜</v>
      </c>
      <c r="C8" s="247" t="str">
        <f>C11</f>
        <v>구 분</v>
      </c>
      <c r="D8" s="247" t="str">
        <f t="shared" ref="D8:K8" si="0">D11</f>
        <v>거래처명</v>
      </c>
      <c r="E8" s="247" t="str">
        <f t="shared" si="0"/>
        <v>품 목</v>
      </c>
      <c r="F8" s="247" t="str">
        <f t="shared" ref="F8" si="1">F11</f>
        <v>규격</v>
      </c>
      <c r="G8" s="248" t="str">
        <f t="shared" si="0"/>
        <v>수량</v>
      </c>
      <c r="H8" s="247" t="str">
        <f t="shared" si="0"/>
        <v>단가</v>
      </c>
      <c r="I8" s="247" t="str">
        <f>I11</f>
        <v>공급가액</v>
      </c>
      <c r="J8" s="247" t="str">
        <f>J11</f>
        <v>부가세</v>
      </c>
      <c r="K8" s="247" t="str">
        <f t="shared" si="0"/>
        <v>금액</v>
      </c>
      <c r="L8" s="249" t="str">
        <f>L11</f>
        <v>비 고</v>
      </c>
    </row>
    <row r="9" spans="2:14" ht="20.100000000000001" customHeight="1">
      <c r="B9" s="232">
        <v>42134</v>
      </c>
      <c r="C9" s="233" t="s">
        <v>41</v>
      </c>
      <c r="D9" s="236" t="s">
        <v>229</v>
      </c>
      <c r="E9" s="236" t="s">
        <v>233</v>
      </c>
      <c r="F9" s="250" t="str">
        <f>IFERROR(IF(B9="","",IF(C9="매입",VLOOKUP(E9,품목범위,2,0),VLOOKUP(E9,품목범위_매출,2,0))),"")</f>
        <v>R</v>
      </c>
      <c r="G9" s="237">
        <v>30</v>
      </c>
      <c r="H9" s="251">
        <f>IFERROR(IF(B9="","",IF(C9="매입",VLOOKUP(E9,품목범위,3,0),VLOOKUP(E9,품목범위_매출,3,0))),"")</f>
        <v>10000</v>
      </c>
      <c r="I9" s="251">
        <f>IFERROR(IF(E9="","",IF(DB!$G$5=1,(G9*H9)/1.1,IF(DB!$G$5=2,G9*H9,IF(DB!$G$5=3,G9*H9,0)))),"")</f>
        <v>300000</v>
      </c>
      <c r="J9" s="251">
        <f>IFERROR(IF(E9="","",IF(DB!$G$5=1,(G9*H9)-((G9*H9)/1.1),IF(DB!$G$5=2,I9*10%,0))),"")</f>
        <v>30000</v>
      </c>
      <c r="K9" s="251">
        <f>IFERROR(I9+J9,"")</f>
        <v>330000</v>
      </c>
    </row>
    <row r="10" spans="2:14" ht="20.100000000000001" customHeight="1">
      <c r="B10" s="81"/>
      <c r="C10" s="231"/>
      <c r="D10" s="231"/>
      <c r="E10" s="231"/>
      <c r="F10" s="231"/>
      <c r="G10" s="235"/>
      <c r="H10" s="231"/>
      <c r="I10" s="231"/>
      <c r="J10" s="231"/>
      <c r="K10" s="231"/>
      <c r="L10" s="231"/>
    </row>
    <row r="11" spans="2:14" ht="20.100000000000001" customHeight="1">
      <c r="B11" s="239" t="s">
        <v>225</v>
      </c>
      <c r="C11" s="240" t="s">
        <v>226</v>
      </c>
      <c r="D11" s="240" t="s">
        <v>194</v>
      </c>
      <c r="E11" s="240" t="s">
        <v>227</v>
      </c>
      <c r="F11" s="240" t="s">
        <v>257</v>
      </c>
      <c r="G11" s="241" t="s">
        <v>27</v>
      </c>
      <c r="H11" s="240" t="s">
        <v>26</v>
      </c>
      <c r="I11" s="240" t="s">
        <v>38</v>
      </c>
      <c r="J11" s="240" t="s">
        <v>39</v>
      </c>
      <c r="K11" s="240" t="s">
        <v>28</v>
      </c>
      <c r="L11" s="242" t="s">
        <v>219</v>
      </c>
    </row>
    <row r="12" spans="2:14" ht="20.100000000000001" customHeight="1">
      <c r="B12" s="232">
        <v>42134</v>
      </c>
      <c r="C12" s="233" t="s">
        <v>20</v>
      </c>
      <c r="D12" s="236" t="s">
        <v>229</v>
      </c>
      <c r="E12" s="236" t="s">
        <v>233</v>
      </c>
      <c r="F12" s="243" t="s">
        <v>236</v>
      </c>
      <c r="G12" s="237">
        <v>30</v>
      </c>
      <c r="H12" s="244">
        <v>10000</v>
      </c>
      <c r="I12" s="245">
        <v>300000</v>
      </c>
      <c r="J12" s="245">
        <v>30000</v>
      </c>
      <c r="K12" s="244">
        <v>330000</v>
      </c>
      <c r="N12" s="231"/>
    </row>
    <row r="13" spans="2:14" ht="20.100000000000001" customHeight="1">
      <c r="B13" s="232">
        <v>42134</v>
      </c>
      <c r="C13" s="233" t="s">
        <v>20</v>
      </c>
      <c r="D13" s="236" t="s">
        <v>231</v>
      </c>
      <c r="E13" s="236" t="s">
        <v>233</v>
      </c>
      <c r="F13" s="243" t="s">
        <v>236</v>
      </c>
      <c r="G13" s="237">
        <v>30</v>
      </c>
      <c r="H13" s="244">
        <v>10000</v>
      </c>
      <c r="I13" s="245">
        <v>300000</v>
      </c>
      <c r="J13" s="245">
        <v>30000</v>
      </c>
      <c r="K13" s="244">
        <v>330000</v>
      </c>
      <c r="N13" s="231"/>
    </row>
    <row r="14" spans="2:14" ht="20.100000000000001" customHeight="1">
      <c r="B14" s="232">
        <v>42134</v>
      </c>
      <c r="C14" s="233" t="s">
        <v>41</v>
      </c>
      <c r="D14" s="236" t="s">
        <v>231</v>
      </c>
      <c r="E14" s="236" t="s">
        <v>233</v>
      </c>
      <c r="F14" s="243" t="s">
        <v>236</v>
      </c>
      <c r="G14" s="237">
        <v>30</v>
      </c>
      <c r="H14" s="244">
        <v>10000</v>
      </c>
      <c r="I14" s="245">
        <v>300000</v>
      </c>
      <c r="J14" s="245">
        <v>30000</v>
      </c>
      <c r="K14" s="244">
        <v>330000</v>
      </c>
      <c r="N14" s="231"/>
    </row>
    <row r="15" spans="2:14" ht="20.100000000000001" customHeight="1">
      <c r="N15" s="231"/>
    </row>
    <row r="16" spans="2:14" ht="20.100000000000001" customHeight="1">
      <c r="N16" s="231"/>
    </row>
    <row r="17" spans="14:14" ht="20.100000000000001" customHeight="1">
      <c r="N17" s="231"/>
    </row>
    <row r="18" spans="14:14" ht="20.100000000000001" customHeight="1">
      <c r="N18" s="231"/>
    </row>
    <row r="19" spans="14:14" ht="20.100000000000001" customHeight="1">
      <c r="N19" s="231"/>
    </row>
    <row r="20" spans="14:14" ht="20.100000000000001" customHeight="1">
      <c r="N20" s="231"/>
    </row>
    <row r="21" spans="14:14" ht="20.100000000000001" customHeight="1">
      <c r="N21" s="231"/>
    </row>
    <row r="22" spans="14:14" ht="20.100000000000001" customHeight="1">
      <c r="N22" s="231"/>
    </row>
    <row r="23" spans="14:14" ht="20.100000000000001" customHeight="1">
      <c r="N23" s="231"/>
    </row>
    <row r="24" spans="14:14" ht="20.100000000000001" customHeight="1">
      <c r="N24" s="231"/>
    </row>
    <row r="25" spans="14:14" ht="20.100000000000001" customHeight="1">
      <c r="N25" s="231"/>
    </row>
    <row r="26" spans="14:14" ht="20.100000000000001" customHeight="1">
      <c r="N26" s="231"/>
    </row>
    <row r="29" spans="14:14" ht="20.100000000000001" customHeight="1">
      <c r="N29" s="231"/>
    </row>
    <row r="30" spans="14:14" ht="20.100000000000001" customHeight="1">
      <c r="N30" s="231"/>
    </row>
    <row r="31" spans="14:14" ht="20.100000000000001" customHeight="1">
      <c r="N31" s="231"/>
    </row>
    <row r="34" spans="14:14" ht="20.100000000000001" customHeight="1">
      <c r="N34" s="231"/>
    </row>
    <row r="35" spans="14:14" ht="20.100000000000001" customHeight="1">
      <c r="N35" s="231"/>
    </row>
    <row r="36" spans="14:14" ht="20.100000000000001" customHeight="1">
      <c r="N36" s="231"/>
    </row>
    <row r="39" spans="14:14" ht="20.100000000000001" customHeight="1">
      <c r="N39" s="231"/>
    </row>
    <row r="40" spans="14:14" ht="20.100000000000001" customHeight="1">
      <c r="N40" s="231"/>
    </row>
    <row r="41" spans="14:14" ht="20.100000000000001" customHeight="1">
      <c r="N41" s="231"/>
    </row>
    <row r="44" spans="14:14" ht="20.100000000000001" customHeight="1">
      <c r="N44" s="231"/>
    </row>
    <row r="45" spans="14:14" ht="20.100000000000001" customHeight="1">
      <c r="N45" s="231"/>
    </row>
    <row r="46" spans="14:14" ht="20.100000000000001" customHeight="1">
      <c r="N46" s="231"/>
    </row>
    <row r="47" spans="14:14" ht="20.100000000000001" customHeight="1">
      <c r="N47" s="231"/>
    </row>
    <row r="48" spans="14:14" ht="20.100000000000001" customHeight="1">
      <c r="N48" s="231"/>
    </row>
    <row r="51" spans="14:14" ht="20.100000000000001" customHeight="1">
      <c r="N51" s="231"/>
    </row>
    <row r="52" spans="14:14" ht="20.100000000000001" customHeight="1">
      <c r="N52" s="231"/>
    </row>
    <row r="53" spans="14:14" ht="20.100000000000001" customHeight="1">
      <c r="N53" s="231"/>
    </row>
    <row r="56" spans="14:14" ht="20.100000000000001" customHeight="1">
      <c r="N56" s="231"/>
    </row>
    <row r="57" spans="14:14" ht="20.100000000000001" customHeight="1">
      <c r="N57" s="231"/>
    </row>
    <row r="58" spans="14:14" ht="20.100000000000001" customHeight="1">
      <c r="N58" s="231"/>
    </row>
  </sheetData>
  <sheetProtection selectLockedCells="1"/>
  <sortState xmlns:xlrd2="http://schemas.microsoft.com/office/spreadsheetml/2017/richdata2" ref="B12:M511">
    <sortCondition ref="B12"/>
  </sortState>
  <mergeCells count="3">
    <mergeCell ref="B5:C5"/>
    <mergeCell ref="F5:H5"/>
    <mergeCell ref="F6:H6"/>
  </mergeCells>
  <phoneticPr fontId="2" type="noConversion"/>
  <dataValidations count="4">
    <dataValidation type="list" allowBlank="1" showInputMessage="1" showErrorMessage="1" sqref="D9 E6" xr:uid="{00000000-0002-0000-0400-000000000000}">
      <formula1>거래처</formula1>
    </dataValidation>
    <dataValidation type="list" allowBlank="1" showInputMessage="1" showErrorMessage="1" sqref="F6:H6" xr:uid="{00000000-0002-0000-0400-000001000000}">
      <formula1>IF($D$6="매입",품목,품목_매출)</formula1>
    </dataValidation>
    <dataValidation type="list" allowBlank="1" showInputMessage="1" showErrorMessage="1" sqref="C9 D6" xr:uid="{00000000-0002-0000-0400-000002000000}">
      <formula1>"매입,매출"</formula1>
    </dataValidation>
    <dataValidation type="list" allowBlank="1" showInputMessage="1" showErrorMessage="1" sqref="E9" xr:uid="{00000000-0002-0000-0400-000003000000}">
      <formula1>IF($C$9="매입",품목,품목_매출)</formula1>
    </dataValidation>
  </dataValidations>
  <pageMargins left="0.75" right="0.75" top="1" bottom="1" header="0.5" footer="0.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761" r:id="rId4" name="Group Box 1185">
              <controlPr defaultSize="0" autoFill="0" autoPict="0">
                <anchor moveWithCells="1">
                  <from>
                    <xdr:col>12</xdr:col>
                    <xdr:colOff>152400</xdr:colOff>
                    <xdr:row>5</xdr:row>
                    <xdr:rowOff>228600</xdr:rowOff>
                  </from>
                  <to>
                    <xdr:col>14</xdr:col>
                    <xdr:colOff>514350</xdr:colOff>
                    <xdr:row>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63" r:id="rId5" name="Option Button 1187">
              <controlPr defaultSize="0" autoFill="0" autoLine="0" autoPict="0">
                <anchor moveWithCells="1">
                  <from>
                    <xdr:col>12</xdr:col>
                    <xdr:colOff>257175</xdr:colOff>
                    <xdr:row>6</xdr:row>
                    <xdr:rowOff>85725</xdr:rowOff>
                  </from>
                  <to>
                    <xdr:col>13</xdr:col>
                    <xdr:colOff>381000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64" r:id="rId6" name="Option Button 1188">
              <controlPr defaultSize="0" autoFill="0" autoLine="0" autoPict="0">
                <anchor moveWithCells="1">
                  <from>
                    <xdr:col>13</xdr:col>
                    <xdr:colOff>304800</xdr:colOff>
                    <xdr:row>6</xdr:row>
                    <xdr:rowOff>85725</xdr:rowOff>
                  </from>
                  <to>
                    <xdr:col>13</xdr:col>
                    <xdr:colOff>1190625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66" r:id="rId7" name="Option Button 1190">
              <controlPr defaultSize="0" autoFill="0" autoLine="0" autoPict="0">
                <anchor moveWithCells="1">
                  <from>
                    <xdr:col>13</xdr:col>
                    <xdr:colOff>1114425</xdr:colOff>
                    <xdr:row>6</xdr:row>
                    <xdr:rowOff>85725</xdr:rowOff>
                  </from>
                  <to>
                    <xdr:col>14</xdr:col>
                    <xdr:colOff>466725</xdr:colOff>
                    <xdr:row>7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5">
    <tabColor rgb="FFFE8081"/>
    <pageSetUpPr autoPageBreaks="0"/>
  </sheetPr>
  <dimension ref="B1:J16"/>
  <sheetViews>
    <sheetView showGridLines="0" showRowColHeaders="0" showZeros="0" workbookViewId="0">
      <selection activeCell="J8" sqref="J8"/>
    </sheetView>
  </sheetViews>
  <sheetFormatPr defaultRowHeight="20.100000000000001" customHeight="1"/>
  <cols>
    <col min="1" max="1" width="2.77734375" style="60" customWidth="1"/>
    <col min="2" max="2" width="9.77734375" style="168" customWidth="1"/>
    <col min="3" max="3" width="12.77734375" style="169" customWidth="1"/>
    <col min="4" max="4" width="22.77734375" style="166" customWidth="1"/>
    <col min="5" max="7" width="11.77734375" style="167" customWidth="1"/>
    <col min="8" max="8" width="4.77734375" style="60" customWidth="1"/>
    <col min="9" max="9" width="9.77734375" style="60" customWidth="1"/>
    <col min="10" max="10" width="24.6640625" style="60" customWidth="1"/>
    <col min="11" max="256" width="8.88671875" style="60"/>
    <col min="257" max="257" width="0.88671875" style="60" customWidth="1"/>
    <col min="258" max="258" width="12.77734375" style="60" customWidth="1"/>
    <col min="259" max="259" width="25.77734375" style="60" customWidth="1"/>
    <col min="260" max="262" width="14.77734375" style="60" customWidth="1"/>
    <col min="263" max="263" width="4.77734375" style="60" customWidth="1"/>
    <col min="264" max="265" width="8.88671875" style="60"/>
    <col min="266" max="266" width="0" style="60" hidden="1" customWidth="1"/>
    <col min="267" max="512" width="8.88671875" style="60"/>
    <col min="513" max="513" width="0.88671875" style="60" customWidth="1"/>
    <col min="514" max="514" width="12.77734375" style="60" customWidth="1"/>
    <col min="515" max="515" width="25.77734375" style="60" customWidth="1"/>
    <col min="516" max="518" width="14.77734375" style="60" customWidth="1"/>
    <col min="519" max="519" width="4.77734375" style="60" customWidth="1"/>
    <col min="520" max="521" width="8.88671875" style="60"/>
    <col min="522" max="522" width="0" style="60" hidden="1" customWidth="1"/>
    <col min="523" max="768" width="8.88671875" style="60"/>
    <col min="769" max="769" width="0.88671875" style="60" customWidth="1"/>
    <col min="770" max="770" width="12.77734375" style="60" customWidth="1"/>
    <col min="771" max="771" width="25.77734375" style="60" customWidth="1"/>
    <col min="772" max="774" width="14.77734375" style="60" customWidth="1"/>
    <col min="775" max="775" width="4.77734375" style="60" customWidth="1"/>
    <col min="776" max="777" width="8.88671875" style="60"/>
    <col min="778" max="778" width="0" style="60" hidden="1" customWidth="1"/>
    <col min="779" max="1024" width="8.88671875" style="60"/>
    <col min="1025" max="1025" width="0.88671875" style="60" customWidth="1"/>
    <col min="1026" max="1026" width="12.77734375" style="60" customWidth="1"/>
    <col min="1027" max="1027" width="25.77734375" style="60" customWidth="1"/>
    <col min="1028" max="1030" width="14.77734375" style="60" customWidth="1"/>
    <col min="1031" max="1031" width="4.77734375" style="60" customWidth="1"/>
    <col min="1032" max="1033" width="8.88671875" style="60"/>
    <col min="1034" max="1034" width="0" style="60" hidden="1" customWidth="1"/>
    <col min="1035" max="1280" width="8.88671875" style="60"/>
    <col min="1281" max="1281" width="0.88671875" style="60" customWidth="1"/>
    <col min="1282" max="1282" width="12.77734375" style="60" customWidth="1"/>
    <col min="1283" max="1283" width="25.77734375" style="60" customWidth="1"/>
    <col min="1284" max="1286" width="14.77734375" style="60" customWidth="1"/>
    <col min="1287" max="1287" width="4.77734375" style="60" customWidth="1"/>
    <col min="1288" max="1289" width="8.88671875" style="60"/>
    <col min="1290" max="1290" width="0" style="60" hidden="1" customWidth="1"/>
    <col min="1291" max="1536" width="8.88671875" style="60"/>
    <col min="1537" max="1537" width="0.88671875" style="60" customWidth="1"/>
    <col min="1538" max="1538" width="12.77734375" style="60" customWidth="1"/>
    <col min="1539" max="1539" width="25.77734375" style="60" customWidth="1"/>
    <col min="1540" max="1542" width="14.77734375" style="60" customWidth="1"/>
    <col min="1543" max="1543" width="4.77734375" style="60" customWidth="1"/>
    <col min="1544" max="1545" width="8.88671875" style="60"/>
    <col min="1546" max="1546" width="0" style="60" hidden="1" customWidth="1"/>
    <col min="1547" max="1792" width="8.88671875" style="60"/>
    <col min="1793" max="1793" width="0.88671875" style="60" customWidth="1"/>
    <col min="1794" max="1794" width="12.77734375" style="60" customWidth="1"/>
    <col min="1795" max="1795" width="25.77734375" style="60" customWidth="1"/>
    <col min="1796" max="1798" width="14.77734375" style="60" customWidth="1"/>
    <col min="1799" max="1799" width="4.77734375" style="60" customWidth="1"/>
    <col min="1800" max="1801" width="8.88671875" style="60"/>
    <col min="1802" max="1802" width="0" style="60" hidden="1" customWidth="1"/>
    <col min="1803" max="2048" width="8.88671875" style="60"/>
    <col min="2049" max="2049" width="0.88671875" style="60" customWidth="1"/>
    <col min="2050" max="2050" width="12.77734375" style="60" customWidth="1"/>
    <col min="2051" max="2051" width="25.77734375" style="60" customWidth="1"/>
    <col min="2052" max="2054" width="14.77734375" style="60" customWidth="1"/>
    <col min="2055" max="2055" width="4.77734375" style="60" customWidth="1"/>
    <col min="2056" max="2057" width="8.88671875" style="60"/>
    <col min="2058" max="2058" width="0" style="60" hidden="1" customWidth="1"/>
    <col min="2059" max="2304" width="8.88671875" style="60"/>
    <col min="2305" max="2305" width="0.88671875" style="60" customWidth="1"/>
    <col min="2306" max="2306" width="12.77734375" style="60" customWidth="1"/>
    <col min="2307" max="2307" width="25.77734375" style="60" customWidth="1"/>
    <col min="2308" max="2310" width="14.77734375" style="60" customWidth="1"/>
    <col min="2311" max="2311" width="4.77734375" style="60" customWidth="1"/>
    <col min="2312" max="2313" width="8.88671875" style="60"/>
    <col min="2314" max="2314" width="0" style="60" hidden="1" customWidth="1"/>
    <col min="2315" max="2560" width="8.88671875" style="60"/>
    <col min="2561" max="2561" width="0.88671875" style="60" customWidth="1"/>
    <col min="2562" max="2562" width="12.77734375" style="60" customWidth="1"/>
    <col min="2563" max="2563" width="25.77734375" style="60" customWidth="1"/>
    <col min="2564" max="2566" width="14.77734375" style="60" customWidth="1"/>
    <col min="2567" max="2567" width="4.77734375" style="60" customWidth="1"/>
    <col min="2568" max="2569" width="8.88671875" style="60"/>
    <col min="2570" max="2570" width="0" style="60" hidden="1" customWidth="1"/>
    <col min="2571" max="2816" width="8.88671875" style="60"/>
    <col min="2817" max="2817" width="0.88671875" style="60" customWidth="1"/>
    <col min="2818" max="2818" width="12.77734375" style="60" customWidth="1"/>
    <col min="2819" max="2819" width="25.77734375" style="60" customWidth="1"/>
    <col min="2820" max="2822" width="14.77734375" style="60" customWidth="1"/>
    <col min="2823" max="2823" width="4.77734375" style="60" customWidth="1"/>
    <col min="2824" max="2825" width="8.88671875" style="60"/>
    <col min="2826" max="2826" width="0" style="60" hidden="1" customWidth="1"/>
    <col min="2827" max="3072" width="8.88671875" style="60"/>
    <col min="3073" max="3073" width="0.88671875" style="60" customWidth="1"/>
    <col min="3074" max="3074" width="12.77734375" style="60" customWidth="1"/>
    <col min="3075" max="3075" width="25.77734375" style="60" customWidth="1"/>
    <col min="3076" max="3078" width="14.77734375" style="60" customWidth="1"/>
    <col min="3079" max="3079" width="4.77734375" style="60" customWidth="1"/>
    <col min="3080" max="3081" width="8.88671875" style="60"/>
    <col min="3082" max="3082" width="0" style="60" hidden="1" customWidth="1"/>
    <col min="3083" max="3328" width="8.88671875" style="60"/>
    <col min="3329" max="3329" width="0.88671875" style="60" customWidth="1"/>
    <col min="3330" max="3330" width="12.77734375" style="60" customWidth="1"/>
    <col min="3331" max="3331" width="25.77734375" style="60" customWidth="1"/>
    <col min="3332" max="3334" width="14.77734375" style="60" customWidth="1"/>
    <col min="3335" max="3335" width="4.77734375" style="60" customWidth="1"/>
    <col min="3336" max="3337" width="8.88671875" style="60"/>
    <col min="3338" max="3338" width="0" style="60" hidden="1" customWidth="1"/>
    <col min="3339" max="3584" width="8.88671875" style="60"/>
    <col min="3585" max="3585" width="0.88671875" style="60" customWidth="1"/>
    <col min="3586" max="3586" width="12.77734375" style="60" customWidth="1"/>
    <col min="3587" max="3587" width="25.77734375" style="60" customWidth="1"/>
    <col min="3588" max="3590" width="14.77734375" style="60" customWidth="1"/>
    <col min="3591" max="3591" width="4.77734375" style="60" customWidth="1"/>
    <col min="3592" max="3593" width="8.88671875" style="60"/>
    <col min="3594" max="3594" width="0" style="60" hidden="1" customWidth="1"/>
    <col min="3595" max="3840" width="8.88671875" style="60"/>
    <col min="3841" max="3841" width="0.88671875" style="60" customWidth="1"/>
    <col min="3842" max="3842" width="12.77734375" style="60" customWidth="1"/>
    <col min="3843" max="3843" width="25.77734375" style="60" customWidth="1"/>
    <col min="3844" max="3846" width="14.77734375" style="60" customWidth="1"/>
    <col min="3847" max="3847" width="4.77734375" style="60" customWidth="1"/>
    <col min="3848" max="3849" width="8.88671875" style="60"/>
    <col min="3850" max="3850" width="0" style="60" hidden="1" customWidth="1"/>
    <col min="3851" max="4096" width="8.88671875" style="60"/>
    <col min="4097" max="4097" width="0.88671875" style="60" customWidth="1"/>
    <col min="4098" max="4098" width="12.77734375" style="60" customWidth="1"/>
    <col min="4099" max="4099" width="25.77734375" style="60" customWidth="1"/>
    <col min="4100" max="4102" width="14.77734375" style="60" customWidth="1"/>
    <col min="4103" max="4103" width="4.77734375" style="60" customWidth="1"/>
    <col min="4104" max="4105" width="8.88671875" style="60"/>
    <col min="4106" max="4106" width="0" style="60" hidden="1" customWidth="1"/>
    <col min="4107" max="4352" width="8.88671875" style="60"/>
    <col min="4353" max="4353" width="0.88671875" style="60" customWidth="1"/>
    <col min="4354" max="4354" width="12.77734375" style="60" customWidth="1"/>
    <col min="4355" max="4355" width="25.77734375" style="60" customWidth="1"/>
    <col min="4356" max="4358" width="14.77734375" style="60" customWidth="1"/>
    <col min="4359" max="4359" width="4.77734375" style="60" customWidth="1"/>
    <col min="4360" max="4361" width="8.88671875" style="60"/>
    <col min="4362" max="4362" width="0" style="60" hidden="1" customWidth="1"/>
    <col min="4363" max="4608" width="8.88671875" style="60"/>
    <col min="4609" max="4609" width="0.88671875" style="60" customWidth="1"/>
    <col min="4610" max="4610" width="12.77734375" style="60" customWidth="1"/>
    <col min="4611" max="4611" width="25.77734375" style="60" customWidth="1"/>
    <col min="4612" max="4614" width="14.77734375" style="60" customWidth="1"/>
    <col min="4615" max="4615" width="4.77734375" style="60" customWidth="1"/>
    <col min="4616" max="4617" width="8.88671875" style="60"/>
    <col min="4618" max="4618" width="0" style="60" hidden="1" customWidth="1"/>
    <col min="4619" max="4864" width="8.88671875" style="60"/>
    <col min="4865" max="4865" width="0.88671875" style="60" customWidth="1"/>
    <col min="4866" max="4866" width="12.77734375" style="60" customWidth="1"/>
    <col min="4867" max="4867" width="25.77734375" style="60" customWidth="1"/>
    <col min="4868" max="4870" width="14.77734375" style="60" customWidth="1"/>
    <col min="4871" max="4871" width="4.77734375" style="60" customWidth="1"/>
    <col min="4872" max="4873" width="8.88671875" style="60"/>
    <col min="4874" max="4874" width="0" style="60" hidden="1" customWidth="1"/>
    <col min="4875" max="5120" width="8.88671875" style="60"/>
    <col min="5121" max="5121" width="0.88671875" style="60" customWidth="1"/>
    <col min="5122" max="5122" width="12.77734375" style="60" customWidth="1"/>
    <col min="5123" max="5123" width="25.77734375" style="60" customWidth="1"/>
    <col min="5124" max="5126" width="14.77734375" style="60" customWidth="1"/>
    <col min="5127" max="5127" width="4.77734375" style="60" customWidth="1"/>
    <col min="5128" max="5129" width="8.88671875" style="60"/>
    <col min="5130" max="5130" width="0" style="60" hidden="1" customWidth="1"/>
    <col min="5131" max="5376" width="8.88671875" style="60"/>
    <col min="5377" max="5377" width="0.88671875" style="60" customWidth="1"/>
    <col min="5378" max="5378" width="12.77734375" style="60" customWidth="1"/>
    <col min="5379" max="5379" width="25.77734375" style="60" customWidth="1"/>
    <col min="5380" max="5382" width="14.77734375" style="60" customWidth="1"/>
    <col min="5383" max="5383" width="4.77734375" style="60" customWidth="1"/>
    <col min="5384" max="5385" width="8.88671875" style="60"/>
    <col min="5386" max="5386" width="0" style="60" hidden="1" customWidth="1"/>
    <col min="5387" max="5632" width="8.88671875" style="60"/>
    <col min="5633" max="5633" width="0.88671875" style="60" customWidth="1"/>
    <col min="5634" max="5634" width="12.77734375" style="60" customWidth="1"/>
    <col min="5635" max="5635" width="25.77734375" style="60" customWidth="1"/>
    <col min="5636" max="5638" width="14.77734375" style="60" customWidth="1"/>
    <col min="5639" max="5639" width="4.77734375" style="60" customWidth="1"/>
    <col min="5640" max="5641" width="8.88671875" style="60"/>
    <col min="5642" max="5642" width="0" style="60" hidden="1" customWidth="1"/>
    <col min="5643" max="5888" width="8.88671875" style="60"/>
    <col min="5889" max="5889" width="0.88671875" style="60" customWidth="1"/>
    <col min="5890" max="5890" width="12.77734375" style="60" customWidth="1"/>
    <col min="5891" max="5891" width="25.77734375" style="60" customWidth="1"/>
    <col min="5892" max="5894" width="14.77734375" style="60" customWidth="1"/>
    <col min="5895" max="5895" width="4.77734375" style="60" customWidth="1"/>
    <col min="5896" max="5897" width="8.88671875" style="60"/>
    <col min="5898" max="5898" width="0" style="60" hidden="1" customWidth="1"/>
    <col min="5899" max="6144" width="8.88671875" style="60"/>
    <col min="6145" max="6145" width="0.88671875" style="60" customWidth="1"/>
    <col min="6146" max="6146" width="12.77734375" style="60" customWidth="1"/>
    <col min="6147" max="6147" width="25.77734375" style="60" customWidth="1"/>
    <col min="6148" max="6150" width="14.77734375" style="60" customWidth="1"/>
    <col min="6151" max="6151" width="4.77734375" style="60" customWidth="1"/>
    <col min="6152" max="6153" width="8.88671875" style="60"/>
    <col min="6154" max="6154" width="0" style="60" hidden="1" customWidth="1"/>
    <col min="6155" max="6400" width="8.88671875" style="60"/>
    <col min="6401" max="6401" width="0.88671875" style="60" customWidth="1"/>
    <col min="6402" max="6402" width="12.77734375" style="60" customWidth="1"/>
    <col min="6403" max="6403" width="25.77734375" style="60" customWidth="1"/>
    <col min="6404" max="6406" width="14.77734375" style="60" customWidth="1"/>
    <col min="6407" max="6407" width="4.77734375" style="60" customWidth="1"/>
    <col min="6408" max="6409" width="8.88671875" style="60"/>
    <col min="6410" max="6410" width="0" style="60" hidden="1" customWidth="1"/>
    <col min="6411" max="6656" width="8.88671875" style="60"/>
    <col min="6657" max="6657" width="0.88671875" style="60" customWidth="1"/>
    <col min="6658" max="6658" width="12.77734375" style="60" customWidth="1"/>
    <col min="6659" max="6659" width="25.77734375" style="60" customWidth="1"/>
    <col min="6660" max="6662" width="14.77734375" style="60" customWidth="1"/>
    <col min="6663" max="6663" width="4.77734375" style="60" customWidth="1"/>
    <col min="6664" max="6665" width="8.88671875" style="60"/>
    <col min="6666" max="6666" width="0" style="60" hidden="1" customWidth="1"/>
    <col min="6667" max="6912" width="8.88671875" style="60"/>
    <col min="6913" max="6913" width="0.88671875" style="60" customWidth="1"/>
    <col min="6914" max="6914" width="12.77734375" style="60" customWidth="1"/>
    <col min="6915" max="6915" width="25.77734375" style="60" customWidth="1"/>
    <col min="6916" max="6918" width="14.77734375" style="60" customWidth="1"/>
    <col min="6919" max="6919" width="4.77734375" style="60" customWidth="1"/>
    <col min="6920" max="6921" width="8.88671875" style="60"/>
    <col min="6922" max="6922" width="0" style="60" hidden="1" customWidth="1"/>
    <col min="6923" max="7168" width="8.88671875" style="60"/>
    <col min="7169" max="7169" width="0.88671875" style="60" customWidth="1"/>
    <col min="7170" max="7170" width="12.77734375" style="60" customWidth="1"/>
    <col min="7171" max="7171" width="25.77734375" style="60" customWidth="1"/>
    <col min="7172" max="7174" width="14.77734375" style="60" customWidth="1"/>
    <col min="7175" max="7175" width="4.77734375" style="60" customWidth="1"/>
    <col min="7176" max="7177" width="8.88671875" style="60"/>
    <col min="7178" max="7178" width="0" style="60" hidden="1" customWidth="1"/>
    <col min="7179" max="7424" width="8.88671875" style="60"/>
    <col min="7425" max="7425" width="0.88671875" style="60" customWidth="1"/>
    <col min="7426" max="7426" width="12.77734375" style="60" customWidth="1"/>
    <col min="7427" max="7427" width="25.77734375" style="60" customWidth="1"/>
    <col min="7428" max="7430" width="14.77734375" style="60" customWidth="1"/>
    <col min="7431" max="7431" width="4.77734375" style="60" customWidth="1"/>
    <col min="7432" max="7433" width="8.88671875" style="60"/>
    <col min="7434" max="7434" width="0" style="60" hidden="1" customWidth="1"/>
    <col min="7435" max="7680" width="8.88671875" style="60"/>
    <col min="7681" max="7681" width="0.88671875" style="60" customWidth="1"/>
    <col min="7682" max="7682" width="12.77734375" style="60" customWidth="1"/>
    <col min="7683" max="7683" width="25.77734375" style="60" customWidth="1"/>
    <col min="7684" max="7686" width="14.77734375" style="60" customWidth="1"/>
    <col min="7687" max="7687" width="4.77734375" style="60" customWidth="1"/>
    <col min="7688" max="7689" width="8.88671875" style="60"/>
    <col min="7690" max="7690" width="0" style="60" hidden="1" customWidth="1"/>
    <col min="7691" max="7936" width="8.88671875" style="60"/>
    <col min="7937" max="7937" width="0.88671875" style="60" customWidth="1"/>
    <col min="7938" max="7938" width="12.77734375" style="60" customWidth="1"/>
    <col min="7939" max="7939" width="25.77734375" style="60" customWidth="1"/>
    <col min="7940" max="7942" width="14.77734375" style="60" customWidth="1"/>
    <col min="7943" max="7943" width="4.77734375" style="60" customWidth="1"/>
    <col min="7944" max="7945" width="8.88671875" style="60"/>
    <col min="7946" max="7946" width="0" style="60" hidden="1" customWidth="1"/>
    <col min="7947" max="8192" width="8.88671875" style="60"/>
    <col min="8193" max="8193" width="0.88671875" style="60" customWidth="1"/>
    <col min="8194" max="8194" width="12.77734375" style="60" customWidth="1"/>
    <col min="8195" max="8195" width="25.77734375" style="60" customWidth="1"/>
    <col min="8196" max="8198" width="14.77734375" style="60" customWidth="1"/>
    <col min="8199" max="8199" width="4.77734375" style="60" customWidth="1"/>
    <col min="8200" max="8201" width="8.88671875" style="60"/>
    <col min="8202" max="8202" width="0" style="60" hidden="1" customWidth="1"/>
    <col min="8203" max="8448" width="8.88671875" style="60"/>
    <col min="8449" max="8449" width="0.88671875" style="60" customWidth="1"/>
    <col min="8450" max="8450" width="12.77734375" style="60" customWidth="1"/>
    <col min="8451" max="8451" width="25.77734375" style="60" customWidth="1"/>
    <col min="8452" max="8454" width="14.77734375" style="60" customWidth="1"/>
    <col min="8455" max="8455" width="4.77734375" style="60" customWidth="1"/>
    <col min="8456" max="8457" width="8.88671875" style="60"/>
    <col min="8458" max="8458" width="0" style="60" hidden="1" customWidth="1"/>
    <col min="8459" max="8704" width="8.88671875" style="60"/>
    <col min="8705" max="8705" width="0.88671875" style="60" customWidth="1"/>
    <col min="8706" max="8706" width="12.77734375" style="60" customWidth="1"/>
    <col min="8707" max="8707" width="25.77734375" style="60" customWidth="1"/>
    <col min="8708" max="8710" width="14.77734375" style="60" customWidth="1"/>
    <col min="8711" max="8711" width="4.77734375" style="60" customWidth="1"/>
    <col min="8712" max="8713" width="8.88671875" style="60"/>
    <col min="8714" max="8714" width="0" style="60" hidden="1" customWidth="1"/>
    <col min="8715" max="8960" width="8.88671875" style="60"/>
    <col min="8961" max="8961" width="0.88671875" style="60" customWidth="1"/>
    <col min="8962" max="8962" width="12.77734375" style="60" customWidth="1"/>
    <col min="8963" max="8963" width="25.77734375" style="60" customWidth="1"/>
    <col min="8964" max="8966" width="14.77734375" style="60" customWidth="1"/>
    <col min="8967" max="8967" width="4.77734375" style="60" customWidth="1"/>
    <col min="8968" max="8969" width="8.88671875" style="60"/>
    <col min="8970" max="8970" width="0" style="60" hidden="1" customWidth="1"/>
    <col min="8971" max="9216" width="8.88671875" style="60"/>
    <col min="9217" max="9217" width="0.88671875" style="60" customWidth="1"/>
    <col min="9218" max="9218" width="12.77734375" style="60" customWidth="1"/>
    <col min="9219" max="9219" width="25.77734375" style="60" customWidth="1"/>
    <col min="9220" max="9222" width="14.77734375" style="60" customWidth="1"/>
    <col min="9223" max="9223" width="4.77734375" style="60" customWidth="1"/>
    <col min="9224" max="9225" width="8.88671875" style="60"/>
    <col min="9226" max="9226" width="0" style="60" hidden="1" customWidth="1"/>
    <col min="9227" max="9472" width="8.88671875" style="60"/>
    <col min="9473" max="9473" width="0.88671875" style="60" customWidth="1"/>
    <col min="9474" max="9474" width="12.77734375" style="60" customWidth="1"/>
    <col min="9475" max="9475" width="25.77734375" style="60" customWidth="1"/>
    <col min="9476" max="9478" width="14.77734375" style="60" customWidth="1"/>
    <col min="9479" max="9479" width="4.77734375" style="60" customWidth="1"/>
    <col min="9480" max="9481" width="8.88671875" style="60"/>
    <col min="9482" max="9482" width="0" style="60" hidden="1" customWidth="1"/>
    <col min="9483" max="9728" width="8.88671875" style="60"/>
    <col min="9729" max="9729" width="0.88671875" style="60" customWidth="1"/>
    <col min="9730" max="9730" width="12.77734375" style="60" customWidth="1"/>
    <col min="9731" max="9731" width="25.77734375" style="60" customWidth="1"/>
    <col min="9732" max="9734" width="14.77734375" style="60" customWidth="1"/>
    <col min="9735" max="9735" width="4.77734375" style="60" customWidth="1"/>
    <col min="9736" max="9737" width="8.88671875" style="60"/>
    <col min="9738" max="9738" width="0" style="60" hidden="1" customWidth="1"/>
    <col min="9739" max="9984" width="8.88671875" style="60"/>
    <col min="9985" max="9985" width="0.88671875" style="60" customWidth="1"/>
    <col min="9986" max="9986" width="12.77734375" style="60" customWidth="1"/>
    <col min="9987" max="9987" width="25.77734375" style="60" customWidth="1"/>
    <col min="9988" max="9990" width="14.77734375" style="60" customWidth="1"/>
    <col min="9991" max="9991" width="4.77734375" style="60" customWidth="1"/>
    <col min="9992" max="9993" width="8.88671875" style="60"/>
    <col min="9994" max="9994" width="0" style="60" hidden="1" customWidth="1"/>
    <col min="9995" max="10240" width="8.88671875" style="60"/>
    <col min="10241" max="10241" width="0.88671875" style="60" customWidth="1"/>
    <col min="10242" max="10242" width="12.77734375" style="60" customWidth="1"/>
    <col min="10243" max="10243" width="25.77734375" style="60" customWidth="1"/>
    <col min="10244" max="10246" width="14.77734375" style="60" customWidth="1"/>
    <col min="10247" max="10247" width="4.77734375" style="60" customWidth="1"/>
    <col min="10248" max="10249" width="8.88671875" style="60"/>
    <col min="10250" max="10250" width="0" style="60" hidden="1" customWidth="1"/>
    <col min="10251" max="10496" width="8.88671875" style="60"/>
    <col min="10497" max="10497" width="0.88671875" style="60" customWidth="1"/>
    <col min="10498" max="10498" width="12.77734375" style="60" customWidth="1"/>
    <col min="10499" max="10499" width="25.77734375" style="60" customWidth="1"/>
    <col min="10500" max="10502" width="14.77734375" style="60" customWidth="1"/>
    <col min="10503" max="10503" width="4.77734375" style="60" customWidth="1"/>
    <col min="10504" max="10505" width="8.88671875" style="60"/>
    <col min="10506" max="10506" width="0" style="60" hidden="1" customWidth="1"/>
    <col min="10507" max="10752" width="8.88671875" style="60"/>
    <col min="10753" max="10753" width="0.88671875" style="60" customWidth="1"/>
    <col min="10754" max="10754" width="12.77734375" style="60" customWidth="1"/>
    <col min="10755" max="10755" width="25.77734375" style="60" customWidth="1"/>
    <col min="10756" max="10758" width="14.77734375" style="60" customWidth="1"/>
    <col min="10759" max="10759" width="4.77734375" style="60" customWidth="1"/>
    <col min="10760" max="10761" width="8.88671875" style="60"/>
    <col min="10762" max="10762" width="0" style="60" hidden="1" customWidth="1"/>
    <col min="10763" max="11008" width="8.88671875" style="60"/>
    <col min="11009" max="11009" width="0.88671875" style="60" customWidth="1"/>
    <col min="11010" max="11010" width="12.77734375" style="60" customWidth="1"/>
    <col min="11011" max="11011" width="25.77734375" style="60" customWidth="1"/>
    <col min="11012" max="11014" width="14.77734375" style="60" customWidth="1"/>
    <col min="11015" max="11015" width="4.77734375" style="60" customWidth="1"/>
    <col min="11016" max="11017" width="8.88671875" style="60"/>
    <col min="11018" max="11018" width="0" style="60" hidden="1" customWidth="1"/>
    <col min="11019" max="11264" width="8.88671875" style="60"/>
    <col min="11265" max="11265" width="0.88671875" style="60" customWidth="1"/>
    <col min="11266" max="11266" width="12.77734375" style="60" customWidth="1"/>
    <col min="11267" max="11267" width="25.77734375" style="60" customWidth="1"/>
    <col min="11268" max="11270" width="14.77734375" style="60" customWidth="1"/>
    <col min="11271" max="11271" width="4.77734375" style="60" customWidth="1"/>
    <col min="11272" max="11273" width="8.88671875" style="60"/>
    <col min="11274" max="11274" width="0" style="60" hidden="1" customWidth="1"/>
    <col min="11275" max="11520" width="8.88671875" style="60"/>
    <col min="11521" max="11521" width="0.88671875" style="60" customWidth="1"/>
    <col min="11522" max="11522" width="12.77734375" style="60" customWidth="1"/>
    <col min="11523" max="11523" width="25.77734375" style="60" customWidth="1"/>
    <col min="11524" max="11526" width="14.77734375" style="60" customWidth="1"/>
    <col min="11527" max="11527" width="4.77734375" style="60" customWidth="1"/>
    <col min="11528" max="11529" width="8.88671875" style="60"/>
    <col min="11530" max="11530" width="0" style="60" hidden="1" customWidth="1"/>
    <col min="11531" max="11776" width="8.88671875" style="60"/>
    <col min="11777" max="11777" width="0.88671875" style="60" customWidth="1"/>
    <col min="11778" max="11778" width="12.77734375" style="60" customWidth="1"/>
    <col min="11779" max="11779" width="25.77734375" style="60" customWidth="1"/>
    <col min="11780" max="11782" width="14.77734375" style="60" customWidth="1"/>
    <col min="11783" max="11783" width="4.77734375" style="60" customWidth="1"/>
    <col min="11784" max="11785" width="8.88671875" style="60"/>
    <col min="11786" max="11786" width="0" style="60" hidden="1" customWidth="1"/>
    <col min="11787" max="12032" width="8.88671875" style="60"/>
    <col min="12033" max="12033" width="0.88671875" style="60" customWidth="1"/>
    <col min="12034" max="12034" width="12.77734375" style="60" customWidth="1"/>
    <col min="12035" max="12035" width="25.77734375" style="60" customWidth="1"/>
    <col min="12036" max="12038" width="14.77734375" style="60" customWidth="1"/>
    <col min="12039" max="12039" width="4.77734375" style="60" customWidth="1"/>
    <col min="12040" max="12041" width="8.88671875" style="60"/>
    <col min="12042" max="12042" width="0" style="60" hidden="1" customWidth="1"/>
    <col min="12043" max="12288" width="8.88671875" style="60"/>
    <col min="12289" max="12289" width="0.88671875" style="60" customWidth="1"/>
    <col min="12290" max="12290" width="12.77734375" style="60" customWidth="1"/>
    <col min="12291" max="12291" width="25.77734375" style="60" customWidth="1"/>
    <col min="12292" max="12294" width="14.77734375" style="60" customWidth="1"/>
    <col min="12295" max="12295" width="4.77734375" style="60" customWidth="1"/>
    <col min="12296" max="12297" width="8.88671875" style="60"/>
    <col min="12298" max="12298" width="0" style="60" hidden="1" customWidth="1"/>
    <col min="12299" max="12544" width="8.88671875" style="60"/>
    <col min="12545" max="12545" width="0.88671875" style="60" customWidth="1"/>
    <col min="12546" max="12546" width="12.77734375" style="60" customWidth="1"/>
    <col min="12547" max="12547" width="25.77734375" style="60" customWidth="1"/>
    <col min="12548" max="12550" width="14.77734375" style="60" customWidth="1"/>
    <col min="12551" max="12551" width="4.77734375" style="60" customWidth="1"/>
    <col min="12552" max="12553" width="8.88671875" style="60"/>
    <col min="12554" max="12554" width="0" style="60" hidden="1" customWidth="1"/>
    <col min="12555" max="12800" width="8.88671875" style="60"/>
    <col min="12801" max="12801" width="0.88671875" style="60" customWidth="1"/>
    <col min="12802" max="12802" width="12.77734375" style="60" customWidth="1"/>
    <col min="12803" max="12803" width="25.77734375" style="60" customWidth="1"/>
    <col min="12804" max="12806" width="14.77734375" style="60" customWidth="1"/>
    <col min="12807" max="12807" width="4.77734375" style="60" customWidth="1"/>
    <col min="12808" max="12809" width="8.88671875" style="60"/>
    <col min="12810" max="12810" width="0" style="60" hidden="1" customWidth="1"/>
    <col min="12811" max="13056" width="8.88671875" style="60"/>
    <col min="13057" max="13057" width="0.88671875" style="60" customWidth="1"/>
    <col min="13058" max="13058" width="12.77734375" style="60" customWidth="1"/>
    <col min="13059" max="13059" width="25.77734375" style="60" customWidth="1"/>
    <col min="13060" max="13062" width="14.77734375" style="60" customWidth="1"/>
    <col min="13063" max="13063" width="4.77734375" style="60" customWidth="1"/>
    <col min="13064" max="13065" width="8.88671875" style="60"/>
    <col min="13066" max="13066" width="0" style="60" hidden="1" customWidth="1"/>
    <col min="13067" max="13312" width="8.88671875" style="60"/>
    <col min="13313" max="13313" width="0.88671875" style="60" customWidth="1"/>
    <col min="13314" max="13314" width="12.77734375" style="60" customWidth="1"/>
    <col min="13315" max="13315" width="25.77734375" style="60" customWidth="1"/>
    <col min="13316" max="13318" width="14.77734375" style="60" customWidth="1"/>
    <col min="13319" max="13319" width="4.77734375" style="60" customWidth="1"/>
    <col min="13320" max="13321" width="8.88671875" style="60"/>
    <col min="13322" max="13322" width="0" style="60" hidden="1" customWidth="1"/>
    <col min="13323" max="13568" width="8.88671875" style="60"/>
    <col min="13569" max="13569" width="0.88671875" style="60" customWidth="1"/>
    <col min="13570" max="13570" width="12.77734375" style="60" customWidth="1"/>
    <col min="13571" max="13571" width="25.77734375" style="60" customWidth="1"/>
    <col min="13572" max="13574" width="14.77734375" style="60" customWidth="1"/>
    <col min="13575" max="13575" width="4.77734375" style="60" customWidth="1"/>
    <col min="13576" max="13577" width="8.88671875" style="60"/>
    <col min="13578" max="13578" width="0" style="60" hidden="1" customWidth="1"/>
    <col min="13579" max="13824" width="8.88671875" style="60"/>
    <col min="13825" max="13825" width="0.88671875" style="60" customWidth="1"/>
    <col min="13826" max="13826" width="12.77734375" style="60" customWidth="1"/>
    <col min="13827" max="13827" width="25.77734375" style="60" customWidth="1"/>
    <col min="13828" max="13830" width="14.77734375" style="60" customWidth="1"/>
    <col min="13831" max="13831" width="4.77734375" style="60" customWidth="1"/>
    <col min="13832" max="13833" width="8.88671875" style="60"/>
    <col min="13834" max="13834" width="0" style="60" hidden="1" customWidth="1"/>
    <col min="13835" max="14080" width="8.88671875" style="60"/>
    <col min="14081" max="14081" width="0.88671875" style="60" customWidth="1"/>
    <col min="14082" max="14082" width="12.77734375" style="60" customWidth="1"/>
    <col min="14083" max="14083" width="25.77734375" style="60" customWidth="1"/>
    <col min="14084" max="14086" width="14.77734375" style="60" customWidth="1"/>
    <col min="14087" max="14087" width="4.77734375" style="60" customWidth="1"/>
    <col min="14088" max="14089" width="8.88671875" style="60"/>
    <col min="14090" max="14090" width="0" style="60" hidden="1" customWidth="1"/>
    <col min="14091" max="14336" width="8.88671875" style="60"/>
    <col min="14337" max="14337" width="0.88671875" style="60" customWidth="1"/>
    <col min="14338" max="14338" width="12.77734375" style="60" customWidth="1"/>
    <col min="14339" max="14339" width="25.77734375" style="60" customWidth="1"/>
    <col min="14340" max="14342" width="14.77734375" style="60" customWidth="1"/>
    <col min="14343" max="14343" width="4.77734375" style="60" customWidth="1"/>
    <col min="14344" max="14345" width="8.88671875" style="60"/>
    <col min="14346" max="14346" width="0" style="60" hidden="1" customWidth="1"/>
    <col min="14347" max="14592" width="8.88671875" style="60"/>
    <col min="14593" max="14593" width="0.88671875" style="60" customWidth="1"/>
    <col min="14594" max="14594" width="12.77734375" style="60" customWidth="1"/>
    <col min="14595" max="14595" width="25.77734375" style="60" customWidth="1"/>
    <col min="14596" max="14598" width="14.77734375" style="60" customWidth="1"/>
    <col min="14599" max="14599" width="4.77734375" style="60" customWidth="1"/>
    <col min="14600" max="14601" width="8.88671875" style="60"/>
    <col min="14602" max="14602" width="0" style="60" hidden="1" customWidth="1"/>
    <col min="14603" max="14848" width="8.88671875" style="60"/>
    <col min="14849" max="14849" width="0.88671875" style="60" customWidth="1"/>
    <col min="14850" max="14850" width="12.77734375" style="60" customWidth="1"/>
    <col min="14851" max="14851" width="25.77734375" style="60" customWidth="1"/>
    <col min="14852" max="14854" width="14.77734375" style="60" customWidth="1"/>
    <col min="14855" max="14855" width="4.77734375" style="60" customWidth="1"/>
    <col min="14856" max="14857" width="8.88671875" style="60"/>
    <col min="14858" max="14858" width="0" style="60" hidden="1" customWidth="1"/>
    <col min="14859" max="15104" width="8.88671875" style="60"/>
    <col min="15105" max="15105" width="0.88671875" style="60" customWidth="1"/>
    <col min="15106" max="15106" width="12.77734375" style="60" customWidth="1"/>
    <col min="15107" max="15107" width="25.77734375" style="60" customWidth="1"/>
    <col min="15108" max="15110" width="14.77734375" style="60" customWidth="1"/>
    <col min="15111" max="15111" width="4.77734375" style="60" customWidth="1"/>
    <col min="15112" max="15113" width="8.88671875" style="60"/>
    <col min="15114" max="15114" width="0" style="60" hidden="1" customWidth="1"/>
    <col min="15115" max="15360" width="8.88671875" style="60"/>
    <col min="15361" max="15361" width="0.88671875" style="60" customWidth="1"/>
    <col min="15362" max="15362" width="12.77734375" style="60" customWidth="1"/>
    <col min="15363" max="15363" width="25.77734375" style="60" customWidth="1"/>
    <col min="15364" max="15366" width="14.77734375" style="60" customWidth="1"/>
    <col min="15367" max="15367" width="4.77734375" style="60" customWidth="1"/>
    <col min="15368" max="15369" width="8.88671875" style="60"/>
    <col min="15370" max="15370" width="0" style="60" hidden="1" customWidth="1"/>
    <col min="15371" max="15616" width="8.88671875" style="60"/>
    <col min="15617" max="15617" width="0.88671875" style="60" customWidth="1"/>
    <col min="15618" max="15618" width="12.77734375" style="60" customWidth="1"/>
    <col min="15619" max="15619" width="25.77734375" style="60" customWidth="1"/>
    <col min="15620" max="15622" width="14.77734375" style="60" customWidth="1"/>
    <col min="15623" max="15623" width="4.77734375" style="60" customWidth="1"/>
    <col min="15624" max="15625" width="8.88671875" style="60"/>
    <col min="15626" max="15626" width="0" style="60" hidden="1" customWidth="1"/>
    <col min="15627" max="15872" width="8.88671875" style="60"/>
    <col min="15873" max="15873" width="0.88671875" style="60" customWidth="1"/>
    <col min="15874" max="15874" width="12.77734375" style="60" customWidth="1"/>
    <col min="15875" max="15875" width="25.77734375" style="60" customWidth="1"/>
    <col min="15876" max="15878" width="14.77734375" style="60" customWidth="1"/>
    <col min="15879" max="15879" width="4.77734375" style="60" customWidth="1"/>
    <col min="15880" max="15881" width="8.88671875" style="60"/>
    <col min="15882" max="15882" width="0" style="60" hidden="1" customWidth="1"/>
    <col min="15883" max="16128" width="8.88671875" style="60"/>
    <col min="16129" max="16129" width="0.88671875" style="60" customWidth="1"/>
    <col min="16130" max="16130" width="12.77734375" style="60" customWidth="1"/>
    <col min="16131" max="16131" width="25.77734375" style="60" customWidth="1"/>
    <col min="16132" max="16134" width="14.77734375" style="60" customWidth="1"/>
    <col min="16135" max="16135" width="4.77734375" style="60" customWidth="1"/>
    <col min="16136" max="16137" width="8.88671875" style="60"/>
    <col min="16138" max="16138" width="0" style="60" hidden="1" customWidth="1"/>
    <col min="16139" max="16384" width="8.88671875" style="60"/>
  </cols>
  <sheetData>
    <row r="1" spans="2:10" ht="20.100000000000001" customHeight="1">
      <c r="B1" s="60"/>
      <c r="C1" s="60"/>
      <c r="D1" s="60"/>
      <c r="E1" s="60"/>
      <c r="F1" s="60"/>
      <c r="G1" s="60"/>
    </row>
    <row r="2" spans="2:10" ht="20.100000000000001" customHeight="1">
      <c r="B2" s="60"/>
      <c r="C2" s="60"/>
      <c r="D2" s="60"/>
      <c r="E2" s="60"/>
      <c r="F2" s="60"/>
      <c r="G2" s="60"/>
    </row>
    <row r="3" spans="2:10" ht="60" customHeight="1">
      <c r="B3" s="60"/>
      <c r="C3" s="60"/>
      <c r="D3" s="60"/>
      <c r="E3" s="60"/>
      <c r="F3" s="60"/>
      <c r="G3" s="60"/>
    </row>
    <row r="4" spans="2:10" ht="20.100000000000001" customHeight="1">
      <c r="B4" s="268" t="s">
        <v>239</v>
      </c>
      <c r="C4" s="268"/>
      <c r="D4" s="268"/>
      <c r="E4" s="268"/>
      <c r="F4" s="268"/>
      <c r="G4" s="268"/>
    </row>
    <row r="5" spans="2:10" ht="20.100000000000001" customHeight="1" thickBot="1">
      <c r="B5" s="269"/>
      <c r="C5" s="269"/>
      <c r="D5" s="269"/>
      <c r="E5" s="269"/>
      <c r="F5" s="269"/>
      <c r="G5" s="269"/>
    </row>
    <row r="6" spans="2:10" ht="20.100000000000001" customHeight="1" thickBot="1">
      <c r="B6" s="270" t="str">
        <f>IF(J10="","기간 : "&amp;TEXT(J8,"yyyy.mm.dd")&amp;" ~ "&amp;TEXT(J9,"yyyy.mm.dd"),"기간 : "&amp;TEXT(J8,"yyyy.mm.dd")&amp;" ~ "&amp;TEXT(J9,"yyyy.mm.dd")&amp;"/ 거래처 : "&amp;J10)</f>
        <v>기간 : 2015.01.01 ~ 2015.05.31</v>
      </c>
      <c r="C6" s="270"/>
      <c r="D6" s="271"/>
      <c r="E6" s="271"/>
      <c r="F6" s="271"/>
      <c r="G6" s="271"/>
    </row>
    <row r="7" spans="2:10" ht="20.100000000000001" hidden="1" customHeight="1">
      <c r="B7" s="272"/>
      <c r="C7" s="272"/>
      <c r="D7" s="272"/>
      <c r="E7" s="272"/>
      <c r="F7" s="272"/>
      <c r="G7" s="60"/>
    </row>
    <row r="8" spans="2:10" ht="20.100000000000001" customHeight="1">
      <c r="B8" s="179" t="s">
        <v>189</v>
      </c>
      <c r="C8" s="179" t="s">
        <v>206</v>
      </c>
      <c r="D8" s="179" t="s">
        <v>195</v>
      </c>
      <c r="E8" s="179" t="s">
        <v>197</v>
      </c>
      <c r="F8" s="179" t="s">
        <v>196</v>
      </c>
      <c r="G8" s="179" t="s">
        <v>190</v>
      </c>
      <c r="I8" s="273" t="s">
        <v>284</v>
      </c>
      <c r="J8" s="109">
        <v>42005</v>
      </c>
    </row>
    <row r="9" spans="2:10" ht="20.100000000000001" customHeight="1">
      <c r="B9" s="165"/>
      <c r="C9" s="165"/>
      <c r="D9" s="166" t="s">
        <v>191</v>
      </c>
      <c r="G9" s="167">
        <v>0</v>
      </c>
      <c r="I9" s="274"/>
      <c r="J9" s="110">
        <v>42155</v>
      </c>
    </row>
    <row r="10" spans="2:10" ht="20.100000000000001" customHeight="1" thickBot="1">
      <c r="B10" s="168">
        <v>42134</v>
      </c>
      <c r="C10" s="169" t="s">
        <v>229</v>
      </c>
      <c r="D10" s="166" t="s">
        <v>233</v>
      </c>
      <c r="E10" s="167">
        <v>330000</v>
      </c>
      <c r="G10" s="167">
        <v>330000</v>
      </c>
      <c r="I10" s="170" t="s">
        <v>194</v>
      </c>
      <c r="J10" s="111"/>
    </row>
    <row r="11" spans="2:10" ht="20.100000000000001" customHeight="1">
      <c r="B11" s="168">
        <v>42134</v>
      </c>
      <c r="C11" s="169" t="s">
        <v>231</v>
      </c>
      <c r="D11" s="166" t="s">
        <v>233</v>
      </c>
      <c r="E11" s="167">
        <v>330000</v>
      </c>
      <c r="G11" s="167">
        <v>660000</v>
      </c>
    </row>
    <row r="12" spans="2:10" ht="20.100000000000001" customHeight="1">
      <c r="B12" s="168">
        <v>42134</v>
      </c>
      <c r="C12" s="169" t="s">
        <v>231</v>
      </c>
      <c r="D12" s="166" t="s">
        <v>233</v>
      </c>
      <c r="F12" s="167">
        <v>330000</v>
      </c>
      <c r="G12" s="167">
        <v>330000</v>
      </c>
    </row>
    <row r="13" spans="2:10" ht="20.100000000000001" customHeight="1">
      <c r="B13" s="168">
        <v>42134</v>
      </c>
      <c r="C13" s="169" t="s">
        <v>229</v>
      </c>
      <c r="D13" s="166" t="s">
        <v>233</v>
      </c>
      <c r="F13" s="167">
        <v>110000</v>
      </c>
      <c r="G13" s="167">
        <v>220000</v>
      </c>
    </row>
    <row r="14" spans="2:10" ht="20.100000000000001" customHeight="1">
      <c r="B14" s="168">
        <v>42134</v>
      </c>
      <c r="C14" s="169" t="s">
        <v>229</v>
      </c>
      <c r="D14" s="166" t="s">
        <v>233</v>
      </c>
      <c r="F14" s="167">
        <v>330000</v>
      </c>
      <c r="G14" s="167">
        <v>-110000</v>
      </c>
    </row>
    <row r="15" spans="2:10" ht="20.100000000000001" customHeight="1">
      <c r="D15" s="166" t="s">
        <v>192</v>
      </c>
      <c r="E15" s="167">
        <v>660000</v>
      </c>
      <c r="F15" s="167">
        <v>770000</v>
      </c>
    </row>
    <row r="16" spans="2:10" ht="20.100000000000001" customHeight="1">
      <c r="D16" s="166" t="s">
        <v>193</v>
      </c>
      <c r="E16" s="167">
        <v>660000</v>
      </c>
      <c r="F16" s="167">
        <v>770000</v>
      </c>
    </row>
  </sheetData>
  <sheetProtection sheet="1" objects="1" scenarios="1" selectLockedCells="1"/>
  <mergeCells count="5">
    <mergeCell ref="B4:G5"/>
    <mergeCell ref="B6:G6"/>
    <mergeCell ref="B7:D7"/>
    <mergeCell ref="E7:F7"/>
    <mergeCell ref="I8:I9"/>
  </mergeCells>
  <phoneticPr fontId="2" type="noConversion"/>
  <conditionalFormatting sqref="B8:C65510">
    <cfRule type="expression" dxfId="9" priority="2" stopIfTrue="1">
      <formula>$B8&lt;&gt;""</formula>
    </cfRule>
  </conditionalFormatting>
  <conditionalFormatting sqref="G8:G65510">
    <cfRule type="expression" dxfId="8" priority="3" stopIfTrue="1">
      <formula>$B8&lt;&gt;""</formula>
    </cfRule>
  </conditionalFormatting>
  <conditionalFormatting sqref="D8:F65510">
    <cfRule type="expression" dxfId="7" priority="4" stopIfTrue="1">
      <formula>$B8&lt;&gt;""</formula>
    </cfRule>
  </conditionalFormatting>
  <conditionalFormatting sqref="B8:G65510">
    <cfRule type="expression" dxfId="6" priority="1" stopIfTrue="1">
      <formula>$D8="[        누         계        ]"</formula>
    </cfRule>
  </conditionalFormatting>
  <dataValidations count="2">
    <dataValidation type="list" allowBlank="1" showInputMessage="1" showErrorMessage="1" sqref="J10" xr:uid="{00000000-0002-0000-0500-000000000000}">
      <formula1>거래처</formula1>
    </dataValidation>
    <dataValidation type="custom" allowBlank="1" showInputMessage="1" showErrorMessage="1" errorTitle="날짜 오류" error="매출기간은 시작일로 부터 1년까지만 추출할 수 있습니다." sqref="J9" xr:uid="{00000000-0002-0000-0500-000001000000}">
      <formula1>J9&lt;M9</formula1>
    </dataValidation>
  </dataValidations>
  <printOptions horizontalCentered="1"/>
  <pageMargins left="0.39370078740157483" right="0.39370078740157483" top="0.70866141732283472" bottom="0.70866141732283472" header="0.31496062992125984" footer="0.31496062992125984"/>
  <pageSetup paperSize="9" orientation="portrait" r:id="rId1"/>
  <headerFooter alignWithMargins="0">
    <oddFooter>&amp;C&amp;"맑은 고딕,굵게"&amp;10&amp;P /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5">
    <tabColor rgb="FFFE8081"/>
    <pageSetUpPr autoPageBreaks="0"/>
  </sheetPr>
  <dimension ref="A1:Z43"/>
  <sheetViews>
    <sheetView showGridLines="0" showRowColHeaders="0" showZeros="0" workbookViewId="0">
      <selection activeCell="B6" sqref="B6"/>
    </sheetView>
  </sheetViews>
  <sheetFormatPr defaultColWidth="9.33203125" defaultRowHeight="15" customHeight="1"/>
  <cols>
    <col min="1" max="1" width="2.33203125" style="82" customWidth="1"/>
    <col min="2" max="2" width="8.77734375" style="82" customWidth="1"/>
    <col min="3" max="14" width="9.33203125" style="82" customWidth="1"/>
    <col min="15" max="16384" width="9.33203125" style="82"/>
  </cols>
  <sheetData>
    <row r="1" spans="1:26" ht="20.100000000000001" customHeight="1"/>
    <row r="2" spans="1:26" ht="20.100000000000001" customHeight="1"/>
    <row r="3" spans="1:26" ht="20.100000000000001" customHeight="1"/>
    <row r="4" spans="1:26" ht="39.950000000000003" customHeight="1" thickBot="1"/>
    <row r="5" spans="1:26" ht="20.100000000000001" customHeight="1">
      <c r="B5" s="195" t="s">
        <v>242</v>
      </c>
      <c r="C5" s="196" t="s">
        <v>243</v>
      </c>
    </row>
    <row r="6" spans="1:26" ht="20.100000000000001" customHeight="1" thickBot="1">
      <c r="B6" s="106">
        <v>2015</v>
      </c>
      <c r="C6" s="107">
        <v>5</v>
      </c>
    </row>
    <row r="7" spans="1:26" ht="20.100000000000001" customHeight="1"/>
    <row r="8" spans="1:26" ht="15" customHeight="1">
      <c r="B8" s="275" t="s">
        <v>276</v>
      </c>
      <c r="C8" s="275"/>
      <c r="D8" s="275"/>
      <c r="E8" s="275"/>
      <c r="F8" s="275"/>
      <c r="G8" s="275"/>
      <c r="H8" s="275"/>
      <c r="I8" s="275"/>
      <c r="J8" s="275"/>
      <c r="K8" s="275"/>
      <c r="L8" s="275"/>
      <c r="M8" s="275"/>
      <c r="N8" s="275"/>
    </row>
    <row r="9" spans="1:26" ht="15" customHeight="1">
      <c r="B9" s="275"/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5"/>
      <c r="N9" s="275"/>
    </row>
    <row r="10" spans="1:26" ht="15" customHeight="1">
      <c r="B10" s="197"/>
    </row>
    <row r="11" spans="1:26" s="201" customFormat="1" ht="15" customHeight="1">
      <c r="A11" s="198"/>
      <c r="B11" s="199" t="s">
        <v>29</v>
      </c>
      <c r="C11" s="199" t="s">
        <v>30</v>
      </c>
      <c r="D11" s="200" t="s">
        <v>229</v>
      </c>
      <c r="E11" s="201" t="s">
        <v>231</v>
      </c>
    </row>
    <row r="12" spans="1:26" s="206" customFormat="1" ht="15" customHeight="1">
      <c r="A12" s="82"/>
      <c r="B12" s="202">
        <f t="shared" ref="B12:B42" si="0">IF(MONTH(DATE($B$6,$C$6,ROW(A1)))&lt;&gt;$C$6,"",DATE($B$6,$C$6,ROW(A1)))</f>
        <v>42125</v>
      </c>
      <c r="C12" s="203">
        <f>SUM(D12:XFD12)</f>
        <v>0</v>
      </c>
      <c r="D12" s="204">
        <v>0</v>
      </c>
      <c r="E12" s="205">
        <v>0</v>
      </c>
      <c r="F12" s="205"/>
      <c r="G12" s="205"/>
      <c r="H12" s="205"/>
      <c r="I12" s="205"/>
      <c r="J12" s="205"/>
      <c r="K12" s="205"/>
      <c r="L12" s="205"/>
      <c r="M12" s="205"/>
      <c r="N12" s="205"/>
      <c r="O12" s="205"/>
      <c r="P12" s="205"/>
      <c r="Q12" s="205"/>
      <c r="R12" s="205"/>
      <c r="S12" s="205"/>
      <c r="T12" s="205"/>
      <c r="U12" s="205"/>
      <c r="V12" s="205"/>
      <c r="W12" s="205"/>
      <c r="X12" s="205"/>
      <c r="Y12" s="205"/>
      <c r="Z12" s="205"/>
    </row>
    <row r="13" spans="1:26" s="206" customFormat="1" ht="15" customHeight="1">
      <c r="A13" s="82"/>
      <c r="B13" s="202">
        <f t="shared" si="0"/>
        <v>42126</v>
      </c>
      <c r="C13" s="203">
        <f t="shared" ref="C13:C43" si="1">SUM(D13:XFD13)</f>
        <v>0</v>
      </c>
      <c r="D13" s="204">
        <v>0</v>
      </c>
      <c r="E13" s="205">
        <v>0</v>
      </c>
      <c r="F13" s="205"/>
      <c r="G13" s="205"/>
      <c r="H13" s="205"/>
      <c r="I13" s="205"/>
      <c r="J13" s="205"/>
      <c r="K13" s="205"/>
      <c r="L13" s="205"/>
      <c r="M13" s="205"/>
      <c r="N13" s="205"/>
      <c r="O13" s="205"/>
      <c r="P13" s="205"/>
      <c r="Q13" s="205"/>
      <c r="R13" s="205"/>
      <c r="S13" s="205"/>
      <c r="T13" s="205"/>
      <c r="U13" s="205"/>
      <c r="V13" s="205"/>
      <c r="W13" s="205"/>
      <c r="X13" s="205"/>
      <c r="Y13" s="205"/>
      <c r="Z13" s="205"/>
    </row>
    <row r="14" spans="1:26" s="206" customFormat="1" ht="15" customHeight="1">
      <c r="A14" s="82"/>
      <c r="B14" s="202">
        <f t="shared" si="0"/>
        <v>42127</v>
      </c>
      <c r="C14" s="203">
        <f t="shared" si="1"/>
        <v>0</v>
      </c>
      <c r="D14" s="204">
        <v>0</v>
      </c>
      <c r="E14" s="205">
        <v>0</v>
      </c>
      <c r="F14" s="205"/>
      <c r="G14" s="205"/>
      <c r="H14" s="205"/>
      <c r="I14" s="205"/>
      <c r="J14" s="205"/>
      <c r="K14" s="205"/>
      <c r="L14" s="205"/>
      <c r="M14" s="205"/>
      <c r="N14" s="205"/>
      <c r="O14" s="205"/>
      <c r="P14" s="205"/>
      <c r="Q14" s="205"/>
      <c r="R14" s="205"/>
      <c r="S14" s="205"/>
      <c r="T14" s="205"/>
      <c r="U14" s="205"/>
      <c r="V14" s="205"/>
      <c r="W14" s="205"/>
      <c r="X14" s="205"/>
      <c r="Y14" s="205"/>
      <c r="Z14" s="205"/>
    </row>
    <row r="15" spans="1:26" s="206" customFormat="1" ht="15" customHeight="1">
      <c r="A15" s="82"/>
      <c r="B15" s="202">
        <f t="shared" si="0"/>
        <v>42128</v>
      </c>
      <c r="C15" s="203">
        <f t="shared" si="1"/>
        <v>0</v>
      </c>
      <c r="D15" s="204">
        <v>0</v>
      </c>
      <c r="E15" s="205">
        <v>0</v>
      </c>
      <c r="F15" s="205"/>
      <c r="G15" s="205"/>
      <c r="H15" s="205"/>
      <c r="I15" s="205"/>
      <c r="J15" s="205"/>
      <c r="K15" s="205"/>
      <c r="L15" s="205"/>
      <c r="M15" s="205"/>
      <c r="N15" s="205"/>
      <c r="O15" s="205"/>
      <c r="P15" s="205"/>
      <c r="Q15" s="205"/>
      <c r="R15" s="205"/>
      <c r="S15" s="205"/>
      <c r="T15" s="205"/>
      <c r="U15" s="205"/>
      <c r="V15" s="205"/>
      <c r="W15" s="205"/>
      <c r="X15" s="205"/>
      <c r="Y15" s="205"/>
      <c r="Z15" s="205"/>
    </row>
    <row r="16" spans="1:26" s="206" customFormat="1" ht="15" customHeight="1">
      <c r="A16" s="82"/>
      <c r="B16" s="202">
        <f t="shared" si="0"/>
        <v>42129</v>
      </c>
      <c r="C16" s="203">
        <f t="shared" si="1"/>
        <v>0</v>
      </c>
      <c r="D16" s="204">
        <v>0</v>
      </c>
      <c r="E16" s="205">
        <v>0</v>
      </c>
      <c r="F16" s="205"/>
      <c r="G16" s="205"/>
      <c r="H16" s="205"/>
      <c r="I16" s="205"/>
      <c r="J16" s="205"/>
      <c r="K16" s="205"/>
      <c r="L16" s="205"/>
      <c r="M16" s="205"/>
      <c r="N16" s="205"/>
      <c r="O16" s="205"/>
      <c r="P16" s="205"/>
      <c r="Q16" s="205"/>
      <c r="R16" s="205"/>
      <c r="S16" s="205"/>
      <c r="T16" s="205"/>
      <c r="U16" s="205"/>
      <c r="V16" s="205"/>
      <c r="W16" s="205"/>
      <c r="X16" s="205"/>
      <c r="Y16" s="205"/>
      <c r="Z16" s="205"/>
    </row>
    <row r="17" spans="1:26" s="206" customFormat="1" ht="15" customHeight="1">
      <c r="A17" s="82"/>
      <c r="B17" s="202">
        <f t="shared" si="0"/>
        <v>42130</v>
      </c>
      <c r="C17" s="203">
        <f t="shared" si="1"/>
        <v>0</v>
      </c>
      <c r="D17" s="204">
        <v>0</v>
      </c>
      <c r="E17" s="205">
        <v>0</v>
      </c>
      <c r="F17" s="205"/>
      <c r="G17" s="205"/>
      <c r="H17" s="205"/>
      <c r="I17" s="205"/>
      <c r="J17" s="205"/>
      <c r="K17" s="205"/>
      <c r="L17" s="205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  <c r="X17" s="205"/>
      <c r="Y17" s="205"/>
      <c r="Z17" s="205"/>
    </row>
    <row r="18" spans="1:26" s="206" customFormat="1" ht="15" customHeight="1">
      <c r="A18" s="82"/>
      <c r="B18" s="202">
        <f t="shared" si="0"/>
        <v>42131</v>
      </c>
      <c r="C18" s="203">
        <f t="shared" si="1"/>
        <v>0</v>
      </c>
      <c r="D18" s="204">
        <v>0</v>
      </c>
      <c r="E18" s="205">
        <v>0</v>
      </c>
      <c r="F18" s="205"/>
      <c r="G18" s="205"/>
      <c r="H18" s="205"/>
      <c r="I18" s="205"/>
      <c r="J18" s="205"/>
      <c r="K18" s="205"/>
      <c r="L18" s="205"/>
      <c r="M18" s="205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</row>
    <row r="19" spans="1:26" s="206" customFormat="1" ht="15" customHeight="1">
      <c r="A19" s="82"/>
      <c r="B19" s="202">
        <f t="shared" si="0"/>
        <v>42132</v>
      </c>
      <c r="C19" s="203">
        <f t="shared" si="1"/>
        <v>0</v>
      </c>
      <c r="D19" s="204">
        <v>0</v>
      </c>
      <c r="E19" s="205">
        <v>0</v>
      </c>
      <c r="F19" s="205"/>
      <c r="G19" s="205"/>
      <c r="H19" s="205"/>
      <c r="I19" s="205"/>
      <c r="J19" s="205"/>
      <c r="K19" s="205"/>
      <c r="L19" s="205"/>
      <c r="M19" s="205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</row>
    <row r="20" spans="1:26" s="206" customFormat="1" ht="15" customHeight="1">
      <c r="A20" s="82"/>
      <c r="B20" s="202">
        <f t="shared" si="0"/>
        <v>42133</v>
      </c>
      <c r="C20" s="203">
        <f t="shared" si="1"/>
        <v>0</v>
      </c>
      <c r="D20" s="204">
        <v>0</v>
      </c>
      <c r="E20" s="205">
        <v>0</v>
      </c>
      <c r="F20" s="205"/>
      <c r="G20" s="205"/>
      <c r="H20" s="205"/>
      <c r="I20" s="205"/>
      <c r="J20" s="205"/>
      <c r="K20" s="205"/>
      <c r="L20" s="205"/>
      <c r="M20" s="205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</row>
    <row r="21" spans="1:26" s="206" customFormat="1" ht="15" customHeight="1">
      <c r="A21" s="82"/>
      <c r="B21" s="202">
        <f t="shared" si="0"/>
        <v>42134</v>
      </c>
      <c r="C21" s="203">
        <f t="shared" si="1"/>
        <v>660000</v>
      </c>
      <c r="D21" s="204">
        <v>330000</v>
      </c>
      <c r="E21" s="205">
        <v>330000</v>
      </c>
      <c r="F21" s="205"/>
      <c r="G21" s="205"/>
      <c r="H21" s="205"/>
      <c r="I21" s="205"/>
      <c r="J21" s="205"/>
      <c r="K21" s="205"/>
      <c r="L21" s="205"/>
      <c r="M21" s="205"/>
      <c r="N21" s="205"/>
      <c r="O21" s="205"/>
      <c r="P21" s="205"/>
      <c r="Q21" s="205"/>
      <c r="R21" s="205"/>
      <c r="S21" s="205"/>
      <c r="T21" s="205"/>
      <c r="U21" s="205"/>
      <c r="V21" s="205"/>
      <c r="W21" s="205"/>
      <c r="X21" s="205"/>
      <c r="Y21" s="205"/>
      <c r="Z21" s="205"/>
    </row>
    <row r="22" spans="1:26" s="206" customFormat="1" ht="15" customHeight="1">
      <c r="A22" s="82"/>
      <c r="B22" s="202">
        <f t="shared" si="0"/>
        <v>42135</v>
      </c>
      <c r="C22" s="203">
        <f t="shared" si="1"/>
        <v>0</v>
      </c>
      <c r="D22" s="204">
        <v>0</v>
      </c>
      <c r="E22" s="205">
        <v>0</v>
      </c>
      <c r="F22" s="205"/>
      <c r="G22" s="205"/>
      <c r="H22" s="205"/>
      <c r="I22" s="205"/>
      <c r="J22" s="205"/>
      <c r="K22" s="205"/>
      <c r="L22" s="205"/>
      <c r="M22" s="205"/>
      <c r="N22" s="205"/>
      <c r="O22" s="205"/>
      <c r="P22" s="205"/>
      <c r="Q22" s="205"/>
      <c r="R22" s="205"/>
      <c r="S22" s="205"/>
      <c r="T22" s="205"/>
      <c r="U22" s="205"/>
      <c r="V22" s="205"/>
      <c r="W22" s="205"/>
      <c r="X22" s="205"/>
      <c r="Y22" s="205"/>
      <c r="Z22" s="205"/>
    </row>
    <row r="23" spans="1:26" s="206" customFormat="1" ht="15" customHeight="1">
      <c r="A23" s="82"/>
      <c r="B23" s="202">
        <f t="shared" si="0"/>
        <v>42136</v>
      </c>
      <c r="C23" s="203">
        <f t="shared" si="1"/>
        <v>0</v>
      </c>
      <c r="D23" s="204">
        <v>0</v>
      </c>
      <c r="E23" s="205">
        <v>0</v>
      </c>
      <c r="F23" s="205"/>
      <c r="G23" s="205"/>
      <c r="H23" s="205"/>
      <c r="I23" s="205"/>
      <c r="J23" s="205"/>
      <c r="K23" s="205"/>
      <c r="L23" s="205"/>
      <c r="M23" s="205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</row>
    <row r="24" spans="1:26" s="206" customFormat="1" ht="15" customHeight="1">
      <c r="A24" s="82"/>
      <c r="B24" s="202">
        <f t="shared" si="0"/>
        <v>42137</v>
      </c>
      <c r="C24" s="203">
        <f t="shared" si="1"/>
        <v>0</v>
      </c>
      <c r="D24" s="204">
        <v>0</v>
      </c>
      <c r="E24" s="205">
        <v>0</v>
      </c>
      <c r="F24" s="205"/>
      <c r="G24" s="205"/>
      <c r="H24" s="205"/>
      <c r="I24" s="205"/>
      <c r="J24" s="205"/>
      <c r="K24" s="205"/>
      <c r="L24" s="205"/>
      <c r="M24" s="205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</row>
    <row r="25" spans="1:26" s="206" customFormat="1" ht="15" customHeight="1">
      <c r="A25" s="82"/>
      <c r="B25" s="202">
        <f t="shared" si="0"/>
        <v>42138</v>
      </c>
      <c r="C25" s="203">
        <f t="shared" si="1"/>
        <v>0</v>
      </c>
      <c r="D25" s="204">
        <v>0</v>
      </c>
      <c r="E25" s="205">
        <v>0</v>
      </c>
      <c r="F25" s="205"/>
      <c r="G25" s="205"/>
      <c r="H25" s="205"/>
      <c r="I25" s="205"/>
      <c r="J25" s="205"/>
      <c r="K25" s="205"/>
      <c r="L25" s="205"/>
      <c r="M25" s="205"/>
      <c r="N25" s="205"/>
      <c r="O25" s="205"/>
      <c r="P25" s="205"/>
      <c r="Q25" s="205"/>
      <c r="R25" s="205"/>
      <c r="S25" s="205"/>
      <c r="T25" s="205"/>
      <c r="U25" s="205"/>
      <c r="V25" s="205"/>
      <c r="W25" s="205"/>
      <c r="X25" s="205"/>
      <c r="Y25" s="205"/>
      <c r="Z25" s="205"/>
    </row>
    <row r="26" spans="1:26" s="206" customFormat="1" ht="15" customHeight="1">
      <c r="A26" s="82"/>
      <c r="B26" s="202">
        <f t="shared" si="0"/>
        <v>42139</v>
      </c>
      <c r="C26" s="203">
        <f t="shared" si="1"/>
        <v>0</v>
      </c>
      <c r="D26" s="204">
        <v>0</v>
      </c>
      <c r="E26" s="205">
        <v>0</v>
      </c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</row>
    <row r="27" spans="1:26" s="206" customFormat="1" ht="15" customHeight="1">
      <c r="A27" s="82"/>
      <c r="B27" s="202">
        <f t="shared" si="0"/>
        <v>42140</v>
      </c>
      <c r="C27" s="203">
        <f t="shared" si="1"/>
        <v>0</v>
      </c>
      <c r="D27" s="204">
        <v>0</v>
      </c>
      <c r="E27" s="205">
        <v>0</v>
      </c>
      <c r="F27" s="205"/>
      <c r="G27" s="205"/>
      <c r="H27" s="205"/>
      <c r="I27" s="205"/>
      <c r="J27" s="205"/>
      <c r="K27" s="205"/>
      <c r="L27" s="205"/>
      <c r="M27" s="205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</row>
    <row r="28" spans="1:26" s="206" customFormat="1" ht="15" customHeight="1">
      <c r="A28" s="82"/>
      <c r="B28" s="202">
        <f t="shared" si="0"/>
        <v>42141</v>
      </c>
      <c r="C28" s="203">
        <f t="shared" si="1"/>
        <v>0</v>
      </c>
      <c r="D28" s="204">
        <v>0</v>
      </c>
      <c r="E28" s="205">
        <v>0</v>
      </c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5"/>
      <c r="T28" s="205"/>
      <c r="U28" s="205"/>
      <c r="V28" s="205"/>
      <c r="W28" s="205"/>
      <c r="X28" s="205"/>
      <c r="Y28" s="205"/>
      <c r="Z28" s="205"/>
    </row>
    <row r="29" spans="1:26" s="206" customFormat="1" ht="15" customHeight="1">
      <c r="A29" s="82"/>
      <c r="B29" s="202">
        <f t="shared" si="0"/>
        <v>42142</v>
      </c>
      <c r="C29" s="203">
        <f t="shared" si="1"/>
        <v>0</v>
      </c>
      <c r="D29" s="204">
        <v>0</v>
      </c>
      <c r="E29" s="205">
        <v>0</v>
      </c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5"/>
      <c r="T29" s="205"/>
      <c r="U29" s="205"/>
      <c r="V29" s="205"/>
      <c r="W29" s="205"/>
      <c r="X29" s="205"/>
      <c r="Y29" s="205"/>
      <c r="Z29" s="205"/>
    </row>
    <row r="30" spans="1:26" s="206" customFormat="1" ht="15" customHeight="1">
      <c r="A30" s="82"/>
      <c r="B30" s="202">
        <f t="shared" si="0"/>
        <v>42143</v>
      </c>
      <c r="C30" s="203">
        <f t="shared" si="1"/>
        <v>0</v>
      </c>
      <c r="D30" s="204">
        <v>0</v>
      </c>
      <c r="E30" s="205">
        <v>0</v>
      </c>
      <c r="F30" s="205"/>
      <c r="G30" s="205"/>
      <c r="H30" s="205"/>
      <c r="I30" s="205"/>
      <c r="J30" s="205"/>
      <c r="K30" s="205"/>
      <c r="L30" s="205"/>
      <c r="M30" s="205"/>
      <c r="N30" s="205"/>
      <c r="O30" s="205"/>
      <c r="P30" s="205"/>
      <c r="Q30" s="205"/>
      <c r="R30" s="205"/>
      <c r="S30" s="205"/>
      <c r="T30" s="205"/>
      <c r="U30" s="205"/>
      <c r="V30" s="205"/>
      <c r="W30" s="205"/>
      <c r="X30" s="205"/>
      <c r="Y30" s="205"/>
      <c r="Z30" s="205"/>
    </row>
    <row r="31" spans="1:26" s="206" customFormat="1" ht="15" customHeight="1">
      <c r="A31" s="82"/>
      <c r="B31" s="202">
        <f t="shared" si="0"/>
        <v>42144</v>
      </c>
      <c r="C31" s="203">
        <f t="shared" si="1"/>
        <v>0</v>
      </c>
      <c r="D31" s="204">
        <v>0</v>
      </c>
      <c r="E31" s="205">
        <v>0</v>
      </c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5"/>
      <c r="T31" s="205"/>
      <c r="U31" s="205"/>
      <c r="V31" s="205"/>
      <c r="W31" s="205"/>
      <c r="X31" s="205"/>
      <c r="Y31" s="205"/>
      <c r="Z31" s="205"/>
    </row>
    <row r="32" spans="1:26" s="206" customFormat="1" ht="15" customHeight="1">
      <c r="A32" s="82"/>
      <c r="B32" s="202">
        <f t="shared" si="0"/>
        <v>42145</v>
      </c>
      <c r="C32" s="203">
        <f t="shared" si="1"/>
        <v>0</v>
      </c>
      <c r="D32" s="204">
        <v>0</v>
      </c>
      <c r="E32" s="205">
        <v>0</v>
      </c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5"/>
      <c r="T32" s="205"/>
      <c r="U32" s="205"/>
      <c r="V32" s="205"/>
      <c r="W32" s="205"/>
      <c r="X32" s="205"/>
      <c r="Y32" s="205"/>
      <c r="Z32" s="205"/>
    </row>
    <row r="33" spans="1:26" s="206" customFormat="1" ht="15" customHeight="1">
      <c r="A33" s="82"/>
      <c r="B33" s="202">
        <f t="shared" si="0"/>
        <v>42146</v>
      </c>
      <c r="C33" s="203">
        <f t="shared" si="1"/>
        <v>0</v>
      </c>
      <c r="D33" s="204">
        <v>0</v>
      </c>
      <c r="E33" s="205">
        <v>0</v>
      </c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5"/>
      <c r="T33" s="205"/>
      <c r="U33" s="205"/>
      <c r="V33" s="205"/>
      <c r="W33" s="205"/>
      <c r="X33" s="205"/>
      <c r="Y33" s="205"/>
      <c r="Z33" s="205"/>
    </row>
    <row r="34" spans="1:26" s="206" customFormat="1" ht="15" customHeight="1">
      <c r="A34" s="82"/>
      <c r="B34" s="202">
        <f t="shared" si="0"/>
        <v>42147</v>
      </c>
      <c r="C34" s="203">
        <f t="shared" si="1"/>
        <v>0</v>
      </c>
      <c r="D34" s="204">
        <v>0</v>
      </c>
      <c r="E34" s="205">
        <v>0</v>
      </c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</row>
    <row r="35" spans="1:26" s="206" customFormat="1" ht="15" customHeight="1">
      <c r="A35" s="82"/>
      <c r="B35" s="202">
        <f t="shared" si="0"/>
        <v>42148</v>
      </c>
      <c r="C35" s="203">
        <f t="shared" si="1"/>
        <v>0</v>
      </c>
      <c r="D35" s="204">
        <v>0</v>
      </c>
      <c r="E35" s="205">
        <v>0</v>
      </c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5"/>
      <c r="T35" s="205"/>
      <c r="U35" s="205"/>
      <c r="V35" s="205"/>
      <c r="W35" s="205"/>
      <c r="X35" s="205"/>
      <c r="Y35" s="205"/>
      <c r="Z35" s="205"/>
    </row>
    <row r="36" spans="1:26" s="206" customFormat="1" ht="15" customHeight="1">
      <c r="A36" s="82"/>
      <c r="B36" s="202">
        <f t="shared" si="0"/>
        <v>42149</v>
      </c>
      <c r="C36" s="203">
        <f t="shared" si="1"/>
        <v>0</v>
      </c>
      <c r="D36" s="204">
        <v>0</v>
      </c>
      <c r="E36" s="205">
        <v>0</v>
      </c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</row>
    <row r="37" spans="1:26" s="206" customFormat="1" ht="15" customHeight="1">
      <c r="A37" s="82"/>
      <c r="B37" s="202">
        <f t="shared" si="0"/>
        <v>42150</v>
      </c>
      <c r="C37" s="203">
        <f t="shared" si="1"/>
        <v>0</v>
      </c>
      <c r="D37" s="204">
        <v>0</v>
      </c>
      <c r="E37" s="205">
        <v>0</v>
      </c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</row>
    <row r="38" spans="1:26" s="206" customFormat="1" ht="15" customHeight="1">
      <c r="A38" s="82"/>
      <c r="B38" s="202">
        <f t="shared" si="0"/>
        <v>42151</v>
      </c>
      <c r="C38" s="203">
        <f t="shared" si="1"/>
        <v>0</v>
      </c>
      <c r="D38" s="204">
        <v>0</v>
      </c>
      <c r="E38" s="205">
        <v>0</v>
      </c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</row>
    <row r="39" spans="1:26" s="206" customFormat="1" ht="15" customHeight="1">
      <c r="A39" s="82"/>
      <c r="B39" s="202">
        <f t="shared" si="0"/>
        <v>42152</v>
      </c>
      <c r="C39" s="203">
        <f t="shared" si="1"/>
        <v>0</v>
      </c>
      <c r="D39" s="204">
        <v>0</v>
      </c>
      <c r="E39" s="205">
        <v>0</v>
      </c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</row>
    <row r="40" spans="1:26" s="206" customFormat="1" ht="15" customHeight="1">
      <c r="A40" s="82"/>
      <c r="B40" s="202">
        <f t="shared" si="0"/>
        <v>42153</v>
      </c>
      <c r="C40" s="203">
        <f t="shared" si="1"/>
        <v>0</v>
      </c>
      <c r="D40" s="204">
        <v>0</v>
      </c>
      <c r="E40" s="205">
        <v>0</v>
      </c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</row>
    <row r="41" spans="1:26" s="206" customFormat="1" ht="15" customHeight="1">
      <c r="A41" s="82"/>
      <c r="B41" s="202">
        <f t="shared" si="0"/>
        <v>42154</v>
      </c>
      <c r="C41" s="203">
        <f t="shared" si="1"/>
        <v>0</v>
      </c>
      <c r="D41" s="204">
        <v>0</v>
      </c>
      <c r="E41" s="205">
        <v>0</v>
      </c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</row>
    <row r="42" spans="1:26" s="211" customFormat="1" ht="15" customHeight="1">
      <c r="A42" s="82"/>
      <c r="B42" s="207">
        <f t="shared" si="0"/>
        <v>42155</v>
      </c>
      <c r="C42" s="208">
        <f t="shared" si="1"/>
        <v>0</v>
      </c>
      <c r="D42" s="209">
        <v>0</v>
      </c>
      <c r="E42" s="210">
        <v>0</v>
      </c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</row>
    <row r="43" spans="1:26" s="216" customFormat="1" ht="15" customHeight="1">
      <c r="A43" s="74"/>
      <c r="B43" s="212" t="s">
        <v>30</v>
      </c>
      <c r="C43" s="213">
        <f t="shared" si="1"/>
        <v>660000</v>
      </c>
      <c r="D43" s="214">
        <v>330000</v>
      </c>
      <c r="E43" s="215">
        <v>330000</v>
      </c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</row>
  </sheetData>
  <sheetProtection sheet="1" objects="1" scenarios="1" selectLockedCells="1"/>
  <mergeCells count="1">
    <mergeCell ref="B8:N9"/>
  </mergeCells>
  <phoneticPr fontId="2" type="noConversion"/>
  <dataValidations count="2">
    <dataValidation type="list" allowBlank="1" showInputMessage="1" showErrorMessage="1" errorTitle="해당년도 오류" error="해당년도는 숫자 4자리만 입력이 가능합니다!" sqref="B6" xr:uid="{00000000-0002-0000-0600-000000000000}">
      <formula1>년도</formula1>
    </dataValidation>
    <dataValidation type="list" allowBlank="1" showInputMessage="1" showErrorMessage="1" errorTitle="해당월 오류" error="해당월은 1~12사이의 숫자만 입력이 가능합니다!" sqref="C6" xr:uid="{00000000-0002-0000-0600-000001000000}">
      <formula1>월</formula1>
    </dataValidation>
  </dataValidations>
  <printOptions verticalCentered="1"/>
  <pageMargins left="0.39370078740157483" right="0.39370078740157483" top="0.39370078740157483" bottom="0.27559055118110237" header="0.19685039370078741" footer="7.874015748031496E-2"/>
  <pageSetup paperSize="9" orientation="landscape" r:id="rId1"/>
  <headerFooter alignWithMargins="0">
    <oddFooter>&amp;C&amp;"맑은 고딕,굵게"&amp;9&amp;P /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4">
    <tabColor rgb="FFFE8081"/>
    <pageSetUpPr autoPageBreaks="0"/>
  </sheetPr>
  <dimension ref="A4:Z43"/>
  <sheetViews>
    <sheetView showGridLines="0" showRowColHeaders="0" showZeros="0" zoomScaleNormal="100" workbookViewId="0">
      <selection activeCell="B6" sqref="B6"/>
    </sheetView>
  </sheetViews>
  <sheetFormatPr defaultColWidth="9.33203125" defaultRowHeight="20.100000000000001" customHeight="1"/>
  <cols>
    <col min="1" max="1" width="2.33203125" style="82" customWidth="1"/>
    <col min="2" max="2" width="8.77734375" style="82" customWidth="1"/>
    <col min="3" max="14" width="9.33203125" style="82" customWidth="1"/>
    <col min="15" max="16384" width="9.33203125" style="82"/>
  </cols>
  <sheetData>
    <row r="4" spans="1:26" ht="39.950000000000003" customHeight="1" thickBot="1"/>
    <row r="5" spans="1:26" ht="20.100000000000001" customHeight="1">
      <c r="B5" s="195" t="s">
        <v>242</v>
      </c>
      <c r="C5" s="196" t="s">
        <v>243</v>
      </c>
    </row>
    <row r="6" spans="1:26" ht="20.100000000000001" customHeight="1" thickBot="1">
      <c r="B6" s="106">
        <v>2015</v>
      </c>
      <c r="C6" s="107">
        <v>5</v>
      </c>
    </row>
    <row r="8" spans="1:26" ht="15" customHeight="1">
      <c r="B8" s="275" t="s">
        <v>277</v>
      </c>
      <c r="C8" s="275"/>
      <c r="D8" s="275"/>
      <c r="E8" s="275"/>
      <c r="F8" s="275"/>
      <c r="G8" s="275"/>
      <c r="H8" s="275"/>
      <c r="I8" s="275"/>
      <c r="J8" s="275"/>
      <c r="K8" s="275"/>
      <c r="L8" s="275"/>
      <c r="M8" s="275"/>
      <c r="N8" s="275"/>
    </row>
    <row r="9" spans="1:26" ht="15" customHeight="1">
      <c r="B9" s="275"/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5"/>
      <c r="N9" s="275"/>
    </row>
    <row r="10" spans="1:26" ht="15" customHeight="1">
      <c r="B10" s="197"/>
    </row>
    <row r="11" spans="1:26" s="201" customFormat="1" ht="15" customHeight="1">
      <c r="A11" s="74"/>
      <c r="B11" s="199" t="s">
        <v>19</v>
      </c>
      <c r="C11" s="199" t="s">
        <v>30</v>
      </c>
      <c r="D11" s="200" t="s">
        <v>231</v>
      </c>
      <c r="E11" s="201" t="s">
        <v>229</v>
      </c>
    </row>
    <row r="12" spans="1:26" s="206" customFormat="1" ht="15" customHeight="1">
      <c r="A12" s="82"/>
      <c r="B12" s="202">
        <f t="shared" ref="B12:B42" si="0">IF(MONTH(DATE($B$6,$C$6,ROW(A1)))&lt;&gt;$C$6,"",DATE($B$6,$C$6,ROW(A1)))</f>
        <v>42125</v>
      </c>
      <c r="C12" s="203">
        <f>SUM(D12:XFD12)</f>
        <v>0</v>
      </c>
      <c r="D12" s="204">
        <v>0</v>
      </c>
      <c r="E12" s="205">
        <v>0</v>
      </c>
      <c r="F12" s="205"/>
      <c r="G12" s="205"/>
      <c r="H12" s="205"/>
      <c r="I12" s="205"/>
      <c r="J12" s="205"/>
      <c r="K12" s="205"/>
      <c r="L12" s="205"/>
      <c r="M12" s="205"/>
      <c r="N12" s="205"/>
      <c r="O12" s="205"/>
      <c r="P12" s="205"/>
      <c r="Q12" s="205"/>
      <c r="R12" s="205"/>
      <c r="S12" s="205"/>
      <c r="T12" s="205"/>
      <c r="U12" s="205"/>
      <c r="V12" s="205"/>
      <c r="W12" s="205"/>
      <c r="X12" s="205"/>
      <c r="Y12" s="205"/>
      <c r="Z12" s="205"/>
    </row>
    <row r="13" spans="1:26" s="206" customFormat="1" ht="15" customHeight="1">
      <c r="A13" s="82"/>
      <c r="B13" s="202">
        <f t="shared" si="0"/>
        <v>42126</v>
      </c>
      <c r="C13" s="203">
        <f t="shared" ref="C13:C43" si="1">SUM(D13:XFD13)</f>
        <v>0</v>
      </c>
      <c r="D13" s="204">
        <v>0</v>
      </c>
      <c r="E13" s="205">
        <v>0</v>
      </c>
      <c r="F13" s="205"/>
      <c r="G13" s="205"/>
      <c r="H13" s="205"/>
      <c r="I13" s="205"/>
      <c r="J13" s="205"/>
      <c r="K13" s="205"/>
      <c r="L13" s="205"/>
      <c r="M13" s="205"/>
      <c r="N13" s="205"/>
      <c r="O13" s="205"/>
      <c r="P13" s="205"/>
      <c r="Q13" s="205"/>
      <c r="R13" s="205"/>
      <c r="S13" s="205"/>
      <c r="T13" s="205"/>
      <c r="U13" s="205"/>
      <c r="V13" s="205"/>
      <c r="W13" s="205"/>
      <c r="X13" s="205"/>
      <c r="Y13" s="205"/>
      <c r="Z13" s="205"/>
    </row>
    <row r="14" spans="1:26" s="206" customFormat="1" ht="15" customHeight="1">
      <c r="A14" s="82"/>
      <c r="B14" s="202">
        <f t="shared" si="0"/>
        <v>42127</v>
      </c>
      <c r="C14" s="203">
        <f t="shared" si="1"/>
        <v>0</v>
      </c>
      <c r="D14" s="204">
        <v>0</v>
      </c>
      <c r="E14" s="205">
        <v>0</v>
      </c>
      <c r="F14" s="205"/>
      <c r="G14" s="205"/>
      <c r="H14" s="205"/>
      <c r="I14" s="205"/>
      <c r="J14" s="205"/>
      <c r="K14" s="205"/>
      <c r="L14" s="205"/>
      <c r="M14" s="205"/>
      <c r="N14" s="205"/>
      <c r="O14" s="205"/>
      <c r="P14" s="205"/>
      <c r="Q14" s="205"/>
      <c r="R14" s="205"/>
      <c r="S14" s="205"/>
      <c r="T14" s="205"/>
      <c r="U14" s="205"/>
      <c r="V14" s="205"/>
      <c r="W14" s="205"/>
      <c r="X14" s="205"/>
      <c r="Y14" s="205"/>
      <c r="Z14" s="205"/>
    </row>
    <row r="15" spans="1:26" s="206" customFormat="1" ht="15" customHeight="1">
      <c r="A15" s="82"/>
      <c r="B15" s="202">
        <f t="shared" si="0"/>
        <v>42128</v>
      </c>
      <c r="C15" s="203">
        <f t="shared" si="1"/>
        <v>0</v>
      </c>
      <c r="D15" s="204">
        <v>0</v>
      </c>
      <c r="E15" s="205">
        <v>0</v>
      </c>
      <c r="F15" s="205"/>
      <c r="G15" s="205"/>
      <c r="H15" s="205"/>
      <c r="I15" s="205"/>
      <c r="J15" s="205"/>
      <c r="K15" s="205"/>
      <c r="L15" s="205"/>
      <c r="M15" s="205"/>
      <c r="N15" s="205"/>
      <c r="O15" s="205"/>
      <c r="P15" s="205"/>
      <c r="Q15" s="205"/>
      <c r="R15" s="205"/>
      <c r="S15" s="205"/>
      <c r="T15" s="205"/>
      <c r="U15" s="205"/>
      <c r="V15" s="205"/>
      <c r="W15" s="205"/>
      <c r="X15" s="205"/>
      <c r="Y15" s="205"/>
      <c r="Z15" s="205"/>
    </row>
    <row r="16" spans="1:26" s="206" customFormat="1" ht="15" customHeight="1">
      <c r="A16" s="82"/>
      <c r="B16" s="202">
        <f t="shared" si="0"/>
        <v>42129</v>
      </c>
      <c r="C16" s="203">
        <f t="shared" si="1"/>
        <v>0</v>
      </c>
      <c r="D16" s="204">
        <v>0</v>
      </c>
      <c r="E16" s="205">
        <v>0</v>
      </c>
      <c r="F16" s="205"/>
      <c r="G16" s="205"/>
      <c r="H16" s="205"/>
      <c r="I16" s="205"/>
      <c r="J16" s="205"/>
      <c r="K16" s="205"/>
      <c r="L16" s="205"/>
      <c r="M16" s="205"/>
      <c r="N16" s="205"/>
      <c r="O16" s="205"/>
      <c r="P16" s="205"/>
      <c r="Q16" s="205"/>
      <c r="R16" s="205"/>
      <c r="S16" s="205"/>
      <c r="T16" s="205"/>
      <c r="U16" s="205"/>
      <c r="V16" s="205"/>
      <c r="W16" s="205"/>
      <c r="X16" s="205"/>
      <c r="Y16" s="205"/>
      <c r="Z16" s="205"/>
    </row>
    <row r="17" spans="1:26" s="206" customFormat="1" ht="15" customHeight="1">
      <c r="A17" s="82"/>
      <c r="B17" s="202">
        <f t="shared" si="0"/>
        <v>42130</v>
      </c>
      <c r="C17" s="203">
        <f t="shared" si="1"/>
        <v>0</v>
      </c>
      <c r="D17" s="204">
        <v>0</v>
      </c>
      <c r="E17" s="205">
        <v>0</v>
      </c>
      <c r="F17" s="205"/>
      <c r="G17" s="205"/>
      <c r="H17" s="205"/>
      <c r="I17" s="205"/>
      <c r="J17" s="205"/>
      <c r="K17" s="205"/>
      <c r="L17" s="205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  <c r="X17" s="205"/>
      <c r="Y17" s="205"/>
      <c r="Z17" s="205"/>
    </row>
    <row r="18" spans="1:26" s="206" customFormat="1" ht="15" customHeight="1">
      <c r="A18" s="82"/>
      <c r="B18" s="202">
        <f t="shared" si="0"/>
        <v>42131</v>
      </c>
      <c r="C18" s="203">
        <f t="shared" si="1"/>
        <v>0</v>
      </c>
      <c r="D18" s="204">
        <v>0</v>
      </c>
      <c r="E18" s="205">
        <v>0</v>
      </c>
      <c r="F18" s="205"/>
      <c r="G18" s="205"/>
      <c r="H18" s="205"/>
      <c r="I18" s="205"/>
      <c r="J18" s="205"/>
      <c r="K18" s="205"/>
      <c r="L18" s="205"/>
      <c r="M18" s="205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</row>
    <row r="19" spans="1:26" s="206" customFormat="1" ht="15" customHeight="1">
      <c r="A19" s="82"/>
      <c r="B19" s="202">
        <f t="shared" si="0"/>
        <v>42132</v>
      </c>
      <c r="C19" s="203">
        <f t="shared" si="1"/>
        <v>0</v>
      </c>
      <c r="D19" s="204">
        <v>0</v>
      </c>
      <c r="E19" s="205">
        <v>0</v>
      </c>
      <c r="F19" s="205"/>
      <c r="G19" s="205"/>
      <c r="H19" s="205"/>
      <c r="I19" s="205"/>
      <c r="J19" s="205"/>
      <c r="K19" s="205"/>
      <c r="L19" s="205"/>
      <c r="M19" s="205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</row>
    <row r="20" spans="1:26" s="206" customFormat="1" ht="15" customHeight="1">
      <c r="A20" s="82"/>
      <c r="B20" s="202">
        <f t="shared" si="0"/>
        <v>42133</v>
      </c>
      <c r="C20" s="203">
        <f t="shared" si="1"/>
        <v>0</v>
      </c>
      <c r="D20" s="204">
        <v>0</v>
      </c>
      <c r="E20" s="205">
        <v>0</v>
      </c>
      <c r="F20" s="205"/>
      <c r="G20" s="205"/>
      <c r="H20" s="205"/>
      <c r="I20" s="205"/>
      <c r="J20" s="205"/>
      <c r="K20" s="205"/>
      <c r="L20" s="205"/>
      <c r="M20" s="205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</row>
    <row r="21" spans="1:26" s="206" customFormat="1" ht="15" customHeight="1">
      <c r="A21" s="82"/>
      <c r="B21" s="202">
        <f t="shared" si="0"/>
        <v>42134</v>
      </c>
      <c r="C21" s="203">
        <f t="shared" si="1"/>
        <v>1430000</v>
      </c>
      <c r="D21" s="204">
        <v>330000</v>
      </c>
      <c r="E21" s="205">
        <v>1100000</v>
      </c>
      <c r="F21" s="205"/>
      <c r="G21" s="205"/>
      <c r="H21" s="205"/>
      <c r="I21" s="205"/>
      <c r="J21" s="205"/>
      <c r="K21" s="205"/>
      <c r="L21" s="205"/>
      <c r="M21" s="205"/>
      <c r="N21" s="205"/>
      <c r="O21" s="205"/>
      <c r="P21" s="205"/>
      <c r="Q21" s="205"/>
      <c r="R21" s="205"/>
      <c r="S21" s="205"/>
      <c r="T21" s="205"/>
      <c r="U21" s="205"/>
      <c r="V21" s="205"/>
      <c r="W21" s="205"/>
      <c r="X21" s="205"/>
      <c r="Y21" s="205"/>
      <c r="Z21" s="205"/>
    </row>
    <row r="22" spans="1:26" s="206" customFormat="1" ht="15" customHeight="1">
      <c r="A22" s="82"/>
      <c r="B22" s="202">
        <f t="shared" si="0"/>
        <v>42135</v>
      </c>
      <c r="C22" s="203">
        <f t="shared" si="1"/>
        <v>0</v>
      </c>
      <c r="D22" s="204">
        <v>0</v>
      </c>
      <c r="E22" s="205">
        <v>0</v>
      </c>
      <c r="F22" s="205"/>
      <c r="G22" s="205"/>
      <c r="H22" s="205"/>
      <c r="I22" s="205"/>
      <c r="J22" s="205"/>
      <c r="K22" s="205"/>
      <c r="L22" s="205"/>
      <c r="M22" s="205"/>
      <c r="N22" s="205"/>
      <c r="O22" s="205"/>
      <c r="P22" s="205"/>
      <c r="Q22" s="205"/>
      <c r="R22" s="205"/>
      <c r="S22" s="205"/>
      <c r="T22" s="205"/>
      <c r="U22" s="205"/>
      <c r="V22" s="205"/>
      <c r="W22" s="205"/>
      <c r="X22" s="205"/>
      <c r="Y22" s="205"/>
      <c r="Z22" s="205"/>
    </row>
    <row r="23" spans="1:26" s="206" customFormat="1" ht="15" customHeight="1">
      <c r="A23" s="82"/>
      <c r="B23" s="202">
        <f t="shared" si="0"/>
        <v>42136</v>
      </c>
      <c r="C23" s="203">
        <f t="shared" si="1"/>
        <v>0</v>
      </c>
      <c r="D23" s="204">
        <v>0</v>
      </c>
      <c r="E23" s="205">
        <v>0</v>
      </c>
      <c r="F23" s="205"/>
      <c r="G23" s="205"/>
      <c r="H23" s="205"/>
      <c r="I23" s="205"/>
      <c r="J23" s="205"/>
      <c r="K23" s="205"/>
      <c r="L23" s="205"/>
      <c r="M23" s="205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</row>
    <row r="24" spans="1:26" s="206" customFormat="1" ht="15" customHeight="1">
      <c r="A24" s="82"/>
      <c r="B24" s="202">
        <f t="shared" si="0"/>
        <v>42137</v>
      </c>
      <c r="C24" s="203">
        <f t="shared" si="1"/>
        <v>0</v>
      </c>
      <c r="D24" s="204">
        <v>0</v>
      </c>
      <c r="E24" s="205">
        <v>0</v>
      </c>
      <c r="F24" s="205"/>
      <c r="G24" s="205"/>
      <c r="H24" s="205"/>
      <c r="I24" s="205"/>
      <c r="J24" s="205"/>
      <c r="K24" s="205"/>
      <c r="L24" s="205"/>
      <c r="M24" s="205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</row>
    <row r="25" spans="1:26" s="206" customFormat="1" ht="15" customHeight="1">
      <c r="A25" s="82"/>
      <c r="B25" s="202">
        <f t="shared" si="0"/>
        <v>42138</v>
      </c>
      <c r="C25" s="203">
        <f t="shared" si="1"/>
        <v>0</v>
      </c>
      <c r="D25" s="204">
        <v>0</v>
      </c>
      <c r="E25" s="205">
        <v>0</v>
      </c>
      <c r="F25" s="205"/>
      <c r="G25" s="205"/>
      <c r="H25" s="205"/>
      <c r="I25" s="205"/>
      <c r="J25" s="205"/>
      <c r="K25" s="205"/>
      <c r="L25" s="205"/>
      <c r="M25" s="205"/>
      <c r="N25" s="205"/>
      <c r="O25" s="205"/>
      <c r="P25" s="205"/>
      <c r="Q25" s="205"/>
      <c r="R25" s="205"/>
      <c r="S25" s="205"/>
      <c r="T25" s="205"/>
      <c r="U25" s="205"/>
      <c r="V25" s="205"/>
      <c r="W25" s="205"/>
      <c r="X25" s="205"/>
      <c r="Y25" s="205"/>
      <c r="Z25" s="205"/>
    </row>
    <row r="26" spans="1:26" s="206" customFormat="1" ht="15" customHeight="1">
      <c r="A26" s="82"/>
      <c r="B26" s="202">
        <f t="shared" si="0"/>
        <v>42139</v>
      </c>
      <c r="C26" s="203">
        <f t="shared" si="1"/>
        <v>0</v>
      </c>
      <c r="D26" s="204">
        <v>0</v>
      </c>
      <c r="E26" s="205">
        <v>0</v>
      </c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</row>
    <row r="27" spans="1:26" s="206" customFormat="1" ht="15" customHeight="1">
      <c r="A27" s="82"/>
      <c r="B27" s="202">
        <f t="shared" si="0"/>
        <v>42140</v>
      </c>
      <c r="C27" s="203">
        <f t="shared" si="1"/>
        <v>0</v>
      </c>
      <c r="D27" s="204">
        <v>0</v>
      </c>
      <c r="E27" s="205">
        <v>0</v>
      </c>
      <c r="F27" s="205"/>
      <c r="G27" s="205"/>
      <c r="H27" s="205"/>
      <c r="I27" s="205"/>
      <c r="J27" s="205"/>
      <c r="K27" s="205"/>
      <c r="L27" s="205"/>
      <c r="M27" s="205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</row>
    <row r="28" spans="1:26" s="206" customFormat="1" ht="15" customHeight="1">
      <c r="A28" s="82"/>
      <c r="B28" s="202">
        <f t="shared" si="0"/>
        <v>42141</v>
      </c>
      <c r="C28" s="203">
        <f t="shared" si="1"/>
        <v>0</v>
      </c>
      <c r="D28" s="204">
        <v>0</v>
      </c>
      <c r="E28" s="205">
        <v>0</v>
      </c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5"/>
      <c r="T28" s="205"/>
      <c r="U28" s="205"/>
      <c r="V28" s="205"/>
      <c r="W28" s="205"/>
      <c r="X28" s="205"/>
      <c r="Y28" s="205"/>
      <c r="Z28" s="205"/>
    </row>
    <row r="29" spans="1:26" s="206" customFormat="1" ht="15" customHeight="1">
      <c r="A29" s="82"/>
      <c r="B29" s="202">
        <f t="shared" si="0"/>
        <v>42142</v>
      </c>
      <c r="C29" s="203">
        <f t="shared" si="1"/>
        <v>0</v>
      </c>
      <c r="D29" s="204">
        <v>0</v>
      </c>
      <c r="E29" s="205">
        <v>0</v>
      </c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5"/>
      <c r="T29" s="205"/>
      <c r="U29" s="205"/>
      <c r="V29" s="205"/>
      <c r="W29" s="205"/>
      <c r="X29" s="205"/>
      <c r="Y29" s="205"/>
      <c r="Z29" s="205"/>
    </row>
    <row r="30" spans="1:26" s="206" customFormat="1" ht="15" customHeight="1">
      <c r="A30" s="82"/>
      <c r="B30" s="202">
        <f t="shared" si="0"/>
        <v>42143</v>
      </c>
      <c r="C30" s="203">
        <f t="shared" si="1"/>
        <v>0</v>
      </c>
      <c r="D30" s="204">
        <v>0</v>
      </c>
      <c r="E30" s="205">
        <v>0</v>
      </c>
      <c r="F30" s="205"/>
      <c r="G30" s="205"/>
      <c r="H30" s="205"/>
      <c r="I30" s="205"/>
      <c r="J30" s="205"/>
      <c r="K30" s="205"/>
      <c r="L30" s="205"/>
      <c r="M30" s="205"/>
      <c r="N30" s="205"/>
      <c r="O30" s="205"/>
      <c r="P30" s="205"/>
      <c r="Q30" s="205"/>
      <c r="R30" s="205"/>
      <c r="S30" s="205"/>
      <c r="T30" s="205"/>
      <c r="U30" s="205"/>
      <c r="V30" s="205"/>
      <c r="W30" s="205"/>
      <c r="X30" s="205"/>
      <c r="Y30" s="205"/>
      <c r="Z30" s="205"/>
    </row>
    <row r="31" spans="1:26" s="206" customFormat="1" ht="15" customHeight="1">
      <c r="A31" s="82"/>
      <c r="B31" s="202">
        <f t="shared" si="0"/>
        <v>42144</v>
      </c>
      <c r="C31" s="203">
        <f t="shared" si="1"/>
        <v>0</v>
      </c>
      <c r="D31" s="204">
        <v>0</v>
      </c>
      <c r="E31" s="205">
        <v>0</v>
      </c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5"/>
      <c r="T31" s="205"/>
      <c r="U31" s="205"/>
      <c r="V31" s="205"/>
      <c r="W31" s="205"/>
      <c r="X31" s="205"/>
      <c r="Y31" s="205"/>
      <c r="Z31" s="205"/>
    </row>
    <row r="32" spans="1:26" s="206" customFormat="1" ht="15" customHeight="1">
      <c r="A32" s="82"/>
      <c r="B32" s="202">
        <f t="shared" si="0"/>
        <v>42145</v>
      </c>
      <c r="C32" s="203">
        <f t="shared" si="1"/>
        <v>0</v>
      </c>
      <c r="D32" s="204">
        <v>0</v>
      </c>
      <c r="E32" s="205">
        <v>0</v>
      </c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5"/>
      <c r="T32" s="205"/>
      <c r="U32" s="205"/>
      <c r="V32" s="205"/>
      <c r="W32" s="205"/>
      <c r="X32" s="205"/>
      <c r="Y32" s="205"/>
      <c r="Z32" s="205"/>
    </row>
    <row r="33" spans="1:26" s="206" customFormat="1" ht="15" customHeight="1">
      <c r="A33" s="82"/>
      <c r="B33" s="202">
        <f t="shared" si="0"/>
        <v>42146</v>
      </c>
      <c r="C33" s="203">
        <f t="shared" si="1"/>
        <v>0</v>
      </c>
      <c r="D33" s="204">
        <v>0</v>
      </c>
      <c r="E33" s="205">
        <v>0</v>
      </c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5"/>
      <c r="T33" s="205"/>
      <c r="U33" s="205"/>
      <c r="V33" s="205"/>
      <c r="W33" s="205"/>
      <c r="X33" s="205"/>
      <c r="Y33" s="205"/>
      <c r="Z33" s="205"/>
    </row>
    <row r="34" spans="1:26" s="206" customFormat="1" ht="15" customHeight="1">
      <c r="A34" s="82"/>
      <c r="B34" s="202">
        <f t="shared" si="0"/>
        <v>42147</v>
      </c>
      <c r="C34" s="203">
        <f t="shared" si="1"/>
        <v>0</v>
      </c>
      <c r="D34" s="204">
        <v>0</v>
      </c>
      <c r="E34" s="205">
        <v>0</v>
      </c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</row>
    <row r="35" spans="1:26" s="206" customFormat="1" ht="15" customHeight="1">
      <c r="A35" s="82"/>
      <c r="B35" s="202">
        <f t="shared" si="0"/>
        <v>42148</v>
      </c>
      <c r="C35" s="203">
        <f t="shared" si="1"/>
        <v>0</v>
      </c>
      <c r="D35" s="204">
        <v>0</v>
      </c>
      <c r="E35" s="205">
        <v>0</v>
      </c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5"/>
      <c r="T35" s="205"/>
      <c r="U35" s="205"/>
      <c r="V35" s="205"/>
      <c r="W35" s="205"/>
      <c r="X35" s="205"/>
      <c r="Y35" s="205"/>
      <c r="Z35" s="205"/>
    </row>
    <row r="36" spans="1:26" s="206" customFormat="1" ht="15" customHeight="1">
      <c r="A36" s="82"/>
      <c r="B36" s="202">
        <f t="shared" si="0"/>
        <v>42149</v>
      </c>
      <c r="C36" s="203">
        <f t="shared" si="1"/>
        <v>0</v>
      </c>
      <c r="D36" s="204">
        <v>0</v>
      </c>
      <c r="E36" s="205">
        <v>0</v>
      </c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</row>
    <row r="37" spans="1:26" s="206" customFormat="1" ht="15" customHeight="1">
      <c r="A37" s="82"/>
      <c r="B37" s="202">
        <f t="shared" si="0"/>
        <v>42150</v>
      </c>
      <c r="C37" s="203">
        <f t="shared" si="1"/>
        <v>0</v>
      </c>
      <c r="D37" s="204">
        <v>0</v>
      </c>
      <c r="E37" s="205">
        <v>0</v>
      </c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</row>
    <row r="38" spans="1:26" s="206" customFormat="1" ht="15" customHeight="1">
      <c r="A38" s="82"/>
      <c r="B38" s="202">
        <f t="shared" si="0"/>
        <v>42151</v>
      </c>
      <c r="C38" s="203">
        <f t="shared" si="1"/>
        <v>0</v>
      </c>
      <c r="D38" s="204">
        <v>0</v>
      </c>
      <c r="E38" s="205">
        <v>0</v>
      </c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</row>
    <row r="39" spans="1:26" s="206" customFormat="1" ht="15" customHeight="1">
      <c r="A39" s="82"/>
      <c r="B39" s="202">
        <f t="shared" si="0"/>
        <v>42152</v>
      </c>
      <c r="C39" s="203">
        <f t="shared" si="1"/>
        <v>0</v>
      </c>
      <c r="D39" s="204">
        <v>0</v>
      </c>
      <c r="E39" s="205">
        <v>0</v>
      </c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</row>
    <row r="40" spans="1:26" s="206" customFormat="1" ht="15" customHeight="1">
      <c r="A40" s="82"/>
      <c r="B40" s="202">
        <f t="shared" si="0"/>
        <v>42153</v>
      </c>
      <c r="C40" s="203">
        <f t="shared" si="1"/>
        <v>0</v>
      </c>
      <c r="D40" s="204">
        <v>0</v>
      </c>
      <c r="E40" s="205">
        <v>0</v>
      </c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</row>
    <row r="41" spans="1:26" s="206" customFormat="1" ht="15" customHeight="1">
      <c r="A41" s="82"/>
      <c r="B41" s="202">
        <f t="shared" si="0"/>
        <v>42154</v>
      </c>
      <c r="C41" s="203">
        <f t="shared" si="1"/>
        <v>0</v>
      </c>
      <c r="D41" s="204">
        <v>0</v>
      </c>
      <c r="E41" s="205">
        <v>0</v>
      </c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</row>
    <row r="42" spans="1:26" s="211" customFormat="1" ht="15" customHeight="1">
      <c r="A42" s="82"/>
      <c r="B42" s="207">
        <f t="shared" si="0"/>
        <v>42155</v>
      </c>
      <c r="C42" s="208">
        <f t="shared" si="1"/>
        <v>0</v>
      </c>
      <c r="D42" s="209">
        <v>0</v>
      </c>
      <c r="E42" s="210">
        <v>0</v>
      </c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</row>
    <row r="43" spans="1:26" s="216" customFormat="1" ht="15" customHeight="1">
      <c r="A43" s="74"/>
      <c r="B43" s="212" t="s">
        <v>30</v>
      </c>
      <c r="C43" s="213">
        <f t="shared" si="1"/>
        <v>1430000</v>
      </c>
      <c r="D43" s="214">
        <v>330000</v>
      </c>
      <c r="E43" s="215">
        <v>1100000</v>
      </c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</row>
  </sheetData>
  <sheetProtection sheet="1" objects="1" scenarios="1" selectLockedCells="1"/>
  <mergeCells count="1">
    <mergeCell ref="B8:N9"/>
  </mergeCells>
  <phoneticPr fontId="2" type="noConversion"/>
  <dataValidations count="2">
    <dataValidation type="list" allowBlank="1" showInputMessage="1" showErrorMessage="1" errorTitle="해당월 오류" error="해당월은 1~12사이의 숫자만 입력이 가능합니다!" sqref="C6" xr:uid="{00000000-0002-0000-0700-000000000000}">
      <formula1>월</formula1>
    </dataValidation>
    <dataValidation type="list" allowBlank="1" showInputMessage="1" showErrorMessage="1" errorTitle="해당년도 오류" error="해당년도는 숫자 4자리만 입력이 가능합니다!" sqref="B6" xr:uid="{00000000-0002-0000-0700-000001000000}">
      <formula1>년도</formula1>
    </dataValidation>
  </dataValidations>
  <printOptions horizontalCentered="1"/>
  <pageMargins left="0.39370078740157483" right="0.39370078740157483" top="0.39370078740157483" bottom="0.27559055118110237" header="0.19685039370078741" footer="0.11811023622047245"/>
  <pageSetup paperSize="9" orientation="landscape" r:id="rId1"/>
  <headerFooter alignWithMargins="0">
    <oddFooter>&amp;C&amp;"맑은 고딕,굵게"&amp;9&amp;P /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>
    <tabColor rgb="FFFE8081"/>
    <pageSetUpPr autoPageBreaks="0"/>
  </sheetPr>
  <dimension ref="A1:Z43"/>
  <sheetViews>
    <sheetView showGridLines="0" showRowColHeaders="0" showZeros="0" workbookViewId="0">
      <selection activeCell="B6" sqref="B6"/>
    </sheetView>
  </sheetViews>
  <sheetFormatPr defaultColWidth="9.33203125" defaultRowHeight="15" customHeight="1"/>
  <cols>
    <col min="1" max="1" width="2.33203125" style="82" customWidth="1"/>
    <col min="2" max="2" width="8.77734375" style="82" customWidth="1"/>
    <col min="3" max="16384" width="9.33203125" style="82"/>
  </cols>
  <sheetData>
    <row r="1" spans="1:26" ht="20.100000000000001" customHeight="1"/>
    <row r="2" spans="1:26" ht="20.100000000000001" customHeight="1"/>
    <row r="3" spans="1:26" ht="20.100000000000001" customHeight="1"/>
    <row r="4" spans="1:26" ht="39.950000000000003" customHeight="1" thickBot="1"/>
    <row r="5" spans="1:26" ht="20.100000000000001" customHeight="1">
      <c r="B5" s="195" t="s">
        <v>242</v>
      </c>
      <c r="C5" s="196" t="s">
        <v>243</v>
      </c>
    </row>
    <row r="6" spans="1:26" ht="20.100000000000001" customHeight="1" thickBot="1">
      <c r="B6" s="106">
        <v>2015</v>
      </c>
      <c r="C6" s="107">
        <v>5</v>
      </c>
    </row>
    <row r="7" spans="1:26" ht="20.100000000000001" customHeight="1"/>
    <row r="8" spans="1:26" ht="15" customHeight="1">
      <c r="B8" s="276" t="s">
        <v>278</v>
      </c>
      <c r="C8" s="276"/>
      <c r="D8" s="276"/>
      <c r="E8" s="276"/>
      <c r="F8" s="276"/>
      <c r="G8" s="276"/>
      <c r="H8" s="276"/>
      <c r="I8" s="276"/>
      <c r="J8" s="276"/>
      <c r="K8" s="276"/>
      <c r="L8" s="276"/>
      <c r="M8" s="276"/>
      <c r="N8" s="276"/>
    </row>
    <row r="9" spans="1:26" ht="15" customHeight="1">
      <c r="B9" s="276"/>
      <c r="C9" s="276"/>
      <c r="D9" s="276"/>
      <c r="E9" s="276"/>
      <c r="F9" s="276"/>
      <c r="G9" s="276"/>
      <c r="H9" s="276"/>
      <c r="I9" s="276"/>
      <c r="J9" s="276"/>
      <c r="K9" s="276"/>
      <c r="L9" s="276"/>
      <c r="M9" s="276"/>
      <c r="N9" s="276"/>
    </row>
    <row r="10" spans="1:26" ht="15" customHeight="1">
      <c r="B10" s="197"/>
    </row>
    <row r="11" spans="1:26" s="201" customFormat="1" ht="15" customHeight="1">
      <c r="A11" s="74"/>
      <c r="B11" s="199" t="s">
        <v>19</v>
      </c>
      <c r="C11" s="199" t="s">
        <v>30</v>
      </c>
      <c r="D11" s="200" t="s">
        <v>229</v>
      </c>
      <c r="E11" s="201" t="s">
        <v>231</v>
      </c>
    </row>
    <row r="12" spans="1:26" s="206" customFormat="1" ht="15" customHeight="1">
      <c r="A12" s="82"/>
      <c r="B12" s="202">
        <f t="shared" ref="B12:B42" si="0">IF(MONTH(DATE($B$6,$C$6,ROW(A1)))&lt;&gt;$C$6,"",DATE($B$6,$C$6,ROW(A1)))</f>
        <v>42125</v>
      </c>
      <c r="C12" s="203">
        <f>SUM(D12:XFD12)</f>
        <v>0</v>
      </c>
      <c r="D12" s="204">
        <v>0</v>
      </c>
      <c r="E12" s="205">
        <v>0</v>
      </c>
      <c r="F12" s="205"/>
      <c r="G12" s="205"/>
      <c r="H12" s="205"/>
      <c r="I12" s="205"/>
      <c r="J12" s="205"/>
      <c r="K12" s="205"/>
      <c r="L12" s="205"/>
      <c r="M12" s="205"/>
      <c r="N12" s="205"/>
      <c r="O12" s="205"/>
      <c r="P12" s="205"/>
      <c r="Q12" s="205"/>
      <c r="R12" s="205"/>
      <c r="S12" s="205"/>
      <c r="T12" s="205"/>
      <c r="U12" s="205"/>
      <c r="V12" s="205"/>
      <c r="W12" s="205"/>
      <c r="X12" s="205"/>
      <c r="Y12" s="205"/>
      <c r="Z12" s="205"/>
    </row>
    <row r="13" spans="1:26" s="206" customFormat="1" ht="15" customHeight="1">
      <c r="A13" s="82"/>
      <c r="B13" s="202">
        <f t="shared" si="0"/>
        <v>42126</v>
      </c>
      <c r="C13" s="203">
        <f t="shared" ref="C13:C43" si="1">SUM(D13:XFD13)</f>
        <v>0</v>
      </c>
      <c r="D13" s="204">
        <v>0</v>
      </c>
      <c r="E13" s="205">
        <v>0</v>
      </c>
      <c r="F13" s="205"/>
      <c r="G13" s="205"/>
      <c r="H13" s="205"/>
      <c r="I13" s="205"/>
      <c r="J13" s="205"/>
      <c r="K13" s="205"/>
      <c r="L13" s="205"/>
      <c r="M13" s="205"/>
      <c r="N13" s="205"/>
      <c r="O13" s="205"/>
      <c r="P13" s="205"/>
      <c r="Q13" s="205"/>
      <c r="R13" s="205"/>
      <c r="S13" s="205"/>
      <c r="T13" s="205"/>
      <c r="U13" s="205"/>
      <c r="V13" s="205"/>
      <c r="W13" s="205"/>
      <c r="X13" s="205"/>
      <c r="Y13" s="205"/>
      <c r="Z13" s="205"/>
    </row>
    <row r="14" spans="1:26" s="206" customFormat="1" ht="15" customHeight="1">
      <c r="A14" s="82"/>
      <c r="B14" s="202">
        <f t="shared" si="0"/>
        <v>42127</v>
      </c>
      <c r="C14" s="203">
        <f t="shared" si="1"/>
        <v>0</v>
      </c>
      <c r="D14" s="204">
        <v>0</v>
      </c>
      <c r="E14" s="205">
        <v>0</v>
      </c>
      <c r="F14" s="205"/>
      <c r="G14" s="205"/>
      <c r="H14" s="205"/>
      <c r="I14" s="205"/>
      <c r="J14" s="205"/>
      <c r="K14" s="205"/>
      <c r="L14" s="205"/>
      <c r="M14" s="205"/>
      <c r="N14" s="205"/>
      <c r="O14" s="205"/>
      <c r="P14" s="205"/>
      <c r="Q14" s="205"/>
      <c r="R14" s="205"/>
      <c r="S14" s="205"/>
      <c r="T14" s="205"/>
      <c r="U14" s="205"/>
      <c r="V14" s="205"/>
      <c r="W14" s="205"/>
      <c r="X14" s="205"/>
      <c r="Y14" s="205"/>
      <c r="Z14" s="205"/>
    </row>
    <row r="15" spans="1:26" s="206" customFormat="1" ht="15" customHeight="1">
      <c r="A15" s="82"/>
      <c r="B15" s="202">
        <f t="shared" si="0"/>
        <v>42128</v>
      </c>
      <c r="C15" s="203">
        <f t="shared" si="1"/>
        <v>0</v>
      </c>
      <c r="D15" s="204">
        <v>0</v>
      </c>
      <c r="E15" s="205">
        <v>0</v>
      </c>
      <c r="F15" s="205"/>
      <c r="G15" s="205"/>
      <c r="H15" s="205"/>
      <c r="I15" s="205"/>
      <c r="J15" s="205"/>
      <c r="K15" s="205"/>
      <c r="L15" s="205"/>
      <c r="M15" s="205"/>
      <c r="N15" s="205"/>
      <c r="O15" s="205"/>
      <c r="P15" s="205"/>
      <c r="Q15" s="205"/>
      <c r="R15" s="205"/>
      <c r="S15" s="205"/>
      <c r="T15" s="205"/>
      <c r="U15" s="205"/>
      <c r="V15" s="205"/>
      <c r="W15" s="205"/>
      <c r="X15" s="205"/>
      <c r="Y15" s="205"/>
      <c r="Z15" s="205"/>
    </row>
    <row r="16" spans="1:26" s="206" customFormat="1" ht="15" customHeight="1">
      <c r="A16" s="82"/>
      <c r="B16" s="202">
        <f t="shared" si="0"/>
        <v>42129</v>
      </c>
      <c r="C16" s="203">
        <f t="shared" si="1"/>
        <v>0</v>
      </c>
      <c r="D16" s="204">
        <v>0</v>
      </c>
      <c r="E16" s="205">
        <v>0</v>
      </c>
      <c r="F16" s="205"/>
      <c r="G16" s="205"/>
      <c r="H16" s="205"/>
      <c r="I16" s="205"/>
      <c r="J16" s="205"/>
      <c r="K16" s="205"/>
      <c r="L16" s="205"/>
      <c r="M16" s="205"/>
      <c r="N16" s="205"/>
      <c r="O16" s="205"/>
      <c r="P16" s="205"/>
      <c r="Q16" s="205"/>
      <c r="R16" s="205"/>
      <c r="S16" s="205"/>
      <c r="T16" s="205"/>
      <c r="U16" s="205"/>
      <c r="V16" s="205"/>
      <c r="W16" s="205"/>
      <c r="X16" s="205"/>
      <c r="Y16" s="205"/>
      <c r="Z16" s="205"/>
    </row>
    <row r="17" spans="1:26" s="206" customFormat="1" ht="15" customHeight="1">
      <c r="A17" s="82"/>
      <c r="B17" s="202">
        <f t="shared" si="0"/>
        <v>42130</v>
      </c>
      <c r="C17" s="203">
        <f t="shared" si="1"/>
        <v>0</v>
      </c>
      <c r="D17" s="204">
        <v>0</v>
      </c>
      <c r="E17" s="205">
        <v>0</v>
      </c>
      <c r="F17" s="205"/>
      <c r="G17" s="205"/>
      <c r="H17" s="205"/>
      <c r="I17" s="205"/>
      <c r="J17" s="205"/>
      <c r="K17" s="205"/>
      <c r="L17" s="205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  <c r="X17" s="205"/>
      <c r="Y17" s="205"/>
      <c r="Z17" s="205"/>
    </row>
    <row r="18" spans="1:26" s="206" customFormat="1" ht="15" customHeight="1">
      <c r="A18" s="82"/>
      <c r="B18" s="202">
        <f t="shared" si="0"/>
        <v>42131</v>
      </c>
      <c r="C18" s="203">
        <f t="shared" si="1"/>
        <v>0</v>
      </c>
      <c r="D18" s="204">
        <v>0</v>
      </c>
      <c r="E18" s="205">
        <v>0</v>
      </c>
      <c r="F18" s="205"/>
      <c r="G18" s="205"/>
      <c r="H18" s="205"/>
      <c r="I18" s="205"/>
      <c r="J18" s="205"/>
      <c r="K18" s="205"/>
      <c r="L18" s="205"/>
      <c r="M18" s="205"/>
      <c r="N18" s="205"/>
      <c r="O18" s="205"/>
      <c r="P18" s="205"/>
      <c r="Q18" s="205"/>
      <c r="R18" s="205"/>
      <c r="S18" s="205"/>
      <c r="T18" s="205"/>
      <c r="U18" s="205"/>
      <c r="V18" s="205"/>
      <c r="W18" s="205"/>
      <c r="X18" s="205"/>
      <c r="Y18" s="205"/>
      <c r="Z18" s="205"/>
    </row>
    <row r="19" spans="1:26" s="206" customFormat="1" ht="15" customHeight="1">
      <c r="A19" s="82"/>
      <c r="B19" s="202">
        <f t="shared" si="0"/>
        <v>42132</v>
      </c>
      <c r="C19" s="203">
        <f t="shared" si="1"/>
        <v>0</v>
      </c>
      <c r="D19" s="204">
        <v>0</v>
      </c>
      <c r="E19" s="205">
        <v>0</v>
      </c>
      <c r="F19" s="205"/>
      <c r="G19" s="205"/>
      <c r="H19" s="205"/>
      <c r="I19" s="205"/>
      <c r="J19" s="205"/>
      <c r="K19" s="205"/>
      <c r="L19" s="205"/>
      <c r="M19" s="205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</row>
    <row r="20" spans="1:26" s="206" customFormat="1" ht="15" customHeight="1">
      <c r="A20" s="82"/>
      <c r="B20" s="202">
        <f t="shared" si="0"/>
        <v>42133</v>
      </c>
      <c r="C20" s="203">
        <f t="shared" si="1"/>
        <v>0</v>
      </c>
      <c r="D20" s="204">
        <v>0</v>
      </c>
      <c r="E20" s="205">
        <v>0</v>
      </c>
      <c r="F20" s="205"/>
      <c r="G20" s="205"/>
      <c r="H20" s="205"/>
      <c r="I20" s="205"/>
      <c r="J20" s="205"/>
      <c r="K20" s="205"/>
      <c r="L20" s="205"/>
      <c r="M20" s="205"/>
      <c r="N20" s="205"/>
      <c r="O20" s="205"/>
      <c r="P20" s="205"/>
      <c r="Q20" s="205"/>
      <c r="R20" s="205"/>
      <c r="S20" s="205"/>
      <c r="T20" s="205"/>
      <c r="U20" s="205"/>
      <c r="V20" s="205"/>
      <c r="W20" s="205"/>
      <c r="X20" s="205"/>
      <c r="Y20" s="205"/>
      <c r="Z20" s="205"/>
    </row>
    <row r="21" spans="1:26" s="206" customFormat="1" ht="15" customHeight="1">
      <c r="A21" s="82"/>
      <c r="B21" s="202">
        <f t="shared" si="0"/>
        <v>42134</v>
      </c>
      <c r="C21" s="203">
        <f t="shared" si="1"/>
        <v>-770000</v>
      </c>
      <c r="D21" s="204">
        <v>-770000</v>
      </c>
      <c r="E21" s="205">
        <v>0</v>
      </c>
      <c r="F21" s="205"/>
      <c r="G21" s="205"/>
      <c r="H21" s="205"/>
      <c r="I21" s="205"/>
      <c r="J21" s="205"/>
      <c r="K21" s="205"/>
      <c r="L21" s="205"/>
      <c r="M21" s="205"/>
      <c r="N21" s="205"/>
      <c r="O21" s="205"/>
      <c r="P21" s="205"/>
      <c r="Q21" s="205"/>
      <c r="R21" s="205"/>
      <c r="S21" s="205"/>
      <c r="T21" s="205"/>
      <c r="U21" s="205"/>
      <c r="V21" s="205"/>
      <c r="W21" s="205"/>
      <c r="X21" s="205"/>
      <c r="Y21" s="205"/>
      <c r="Z21" s="205"/>
    </row>
    <row r="22" spans="1:26" s="206" customFormat="1" ht="15" customHeight="1">
      <c r="A22" s="82"/>
      <c r="B22" s="202">
        <f t="shared" si="0"/>
        <v>42135</v>
      </c>
      <c r="C22" s="203">
        <f t="shared" si="1"/>
        <v>0</v>
      </c>
      <c r="D22" s="204">
        <v>0</v>
      </c>
      <c r="E22" s="205">
        <v>0</v>
      </c>
      <c r="F22" s="205"/>
      <c r="G22" s="205"/>
      <c r="H22" s="205"/>
      <c r="I22" s="205"/>
      <c r="J22" s="205"/>
      <c r="K22" s="205"/>
      <c r="L22" s="205"/>
      <c r="M22" s="205"/>
      <c r="N22" s="205"/>
      <c r="O22" s="205"/>
      <c r="P22" s="205"/>
      <c r="Q22" s="205"/>
      <c r="R22" s="205"/>
      <c r="S22" s="205"/>
      <c r="T22" s="205"/>
      <c r="U22" s="205"/>
      <c r="V22" s="205"/>
      <c r="W22" s="205"/>
      <c r="X22" s="205"/>
      <c r="Y22" s="205"/>
      <c r="Z22" s="205"/>
    </row>
    <row r="23" spans="1:26" s="206" customFormat="1" ht="15" customHeight="1">
      <c r="A23" s="82"/>
      <c r="B23" s="202">
        <f t="shared" si="0"/>
        <v>42136</v>
      </c>
      <c r="C23" s="203">
        <f t="shared" si="1"/>
        <v>0</v>
      </c>
      <c r="D23" s="204">
        <v>0</v>
      </c>
      <c r="E23" s="205">
        <v>0</v>
      </c>
      <c r="F23" s="205"/>
      <c r="G23" s="205"/>
      <c r="H23" s="205"/>
      <c r="I23" s="205"/>
      <c r="J23" s="205"/>
      <c r="K23" s="205"/>
      <c r="L23" s="205"/>
      <c r="M23" s="205"/>
      <c r="N23" s="205"/>
      <c r="O23" s="205"/>
      <c r="P23" s="205"/>
      <c r="Q23" s="205"/>
      <c r="R23" s="205"/>
      <c r="S23" s="205"/>
      <c r="T23" s="205"/>
      <c r="U23" s="205"/>
      <c r="V23" s="205"/>
      <c r="W23" s="205"/>
      <c r="X23" s="205"/>
      <c r="Y23" s="205"/>
      <c r="Z23" s="205"/>
    </row>
    <row r="24" spans="1:26" s="206" customFormat="1" ht="15" customHeight="1">
      <c r="A24" s="82"/>
      <c r="B24" s="202">
        <f t="shared" si="0"/>
        <v>42137</v>
      </c>
      <c r="C24" s="203">
        <f t="shared" si="1"/>
        <v>0</v>
      </c>
      <c r="D24" s="204">
        <v>0</v>
      </c>
      <c r="E24" s="205">
        <v>0</v>
      </c>
      <c r="F24" s="205"/>
      <c r="G24" s="205"/>
      <c r="H24" s="205"/>
      <c r="I24" s="205"/>
      <c r="J24" s="205"/>
      <c r="K24" s="205"/>
      <c r="L24" s="205"/>
      <c r="M24" s="205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205"/>
      <c r="Z24" s="205"/>
    </row>
    <row r="25" spans="1:26" s="206" customFormat="1" ht="15" customHeight="1">
      <c r="A25" s="82"/>
      <c r="B25" s="202">
        <f t="shared" si="0"/>
        <v>42138</v>
      </c>
      <c r="C25" s="203">
        <f t="shared" si="1"/>
        <v>0</v>
      </c>
      <c r="D25" s="204">
        <v>0</v>
      </c>
      <c r="E25" s="205">
        <v>0</v>
      </c>
      <c r="F25" s="205"/>
      <c r="G25" s="205"/>
      <c r="H25" s="205"/>
      <c r="I25" s="205"/>
      <c r="J25" s="205"/>
      <c r="K25" s="205"/>
      <c r="L25" s="205"/>
      <c r="M25" s="205"/>
      <c r="N25" s="205"/>
      <c r="O25" s="205"/>
      <c r="P25" s="205"/>
      <c r="Q25" s="205"/>
      <c r="R25" s="205"/>
      <c r="S25" s="205"/>
      <c r="T25" s="205"/>
      <c r="U25" s="205"/>
      <c r="V25" s="205"/>
      <c r="W25" s="205"/>
      <c r="X25" s="205"/>
      <c r="Y25" s="205"/>
      <c r="Z25" s="205"/>
    </row>
    <row r="26" spans="1:26" s="206" customFormat="1" ht="15" customHeight="1">
      <c r="A26" s="82"/>
      <c r="B26" s="202">
        <f t="shared" si="0"/>
        <v>42139</v>
      </c>
      <c r="C26" s="203">
        <f t="shared" si="1"/>
        <v>0</v>
      </c>
      <c r="D26" s="204">
        <v>0</v>
      </c>
      <c r="E26" s="205">
        <v>0</v>
      </c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</row>
    <row r="27" spans="1:26" s="206" customFormat="1" ht="15" customHeight="1">
      <c r="A27" s="82"/>
      <c r="B27" s="202">
        <f t="shared" si="0"/>
        <v>42140</v>
      </c>
      <c r="C27" s="203">
        <f t="shared" si="1"/>
        <v>0</v>
      </c>
      <c r="D27" s="204">
        <v>0</v>
      </c>
      <c r="E27" s="205">
        <v>0</v>
      </c>
      <c r="F27" s="205"/>
      <c r="G27" s="205"/>
      <c r="H27" s="205"/>
      <c r="I27" s="205"/>
      <c r="J27" s="205"/>
      <c r="K27" s="205"/>
      <c r="L27" s="205"/>
      <c r="M27" s="205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</row>
    <row r="28" spans="1:26" s="206" customFormat="1" ht="15" customHeight="1">
      <c r="A28" s="82"/>
      <c r="B28" s="202">
        <f t="shared" si="0"/>
        <v>42141</v>
      </c>
      <c r="C28" s="203">
        <f t="shared" si="1"/>
        <v>0</v>
      </c>
      <c r="D28" s="204">
        <v>0</v>
      </c>
      <c r="E28" s="205">
        <v>0</v>
      </c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5"/>
      <c r="T28" s="205"/>
      <c r="U28" s="205"/>
      <c r="V28" s="205"/>
      <c r="W28" s="205"/>
      <c r="X28" s="205"/>
      <c r="Y28" s="205"/>
      <c r="Z28" s="205"/>
    </row>
    <row r="29" spans="1:26" s="206" customFormat="1" ht="15" customHeight="1">
      <c r="A29" s="82"/>
      <c r="B29" s="202">
        <f t="shared" si="0"/>
        <v>42142</v>
      </c>
      <c r="C29" s="203">
        <f t="shared" si="1"/>
        <v>0</v>
      </c>
      <c r="D29" s="204">
        <v>0</v>
      </c>
      <c r="E29" s="205">
        <v>0</v>
      </c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5"/>
      <c r="T29" s="205"/>
      <c r="U29" s="205"/>
      <c r="V29" s="205"/>
      <c r="W29" s="205"/>
      <c r="X29" s="205"/>
      <c r="Y29" s="205"/>
      <c r="Z29" s="205"/>
    </row>
    <row r="30" spans="1:26" s="206" customFormat="1" ht="15" customHeight="1">
      <c r="A30" s="82"/>
      <c r="B30" s="202">
        <f t="shared" si="0"/>
        <v>42143</v>
      </c>
      <c r="C30" s="203">
        <f t="shared" si="1"/>
        <v>0</v>
      </c>
      <c r="D30" s="204">
        <v>0</v>
      </c>
      <c r="E30" s="205">
        <v>0</v>
      </c>
      <c r="F30" s="205"/>
      <c r="G30" s="205"/>
      <c r="H30" s="205"/>
      <c r="I30" s="205"/>
      <c r="J30" s="205"/>
      <c r="K30" s="205"/>
      <c r="L30" s="205"/>
      <c r="M30" s="205"/>
      <c r="N30" s="205"/>
      <c r="O30" s="205"/>
      <c r="P30" s="205"/>
      <c r="Q30" s="205"/>
      <c r="R30" s="205"/>
      <c r="S30" s="205"/>
      <c r="T30" s="205"/>
      <c r="U30" s="205"/>
      <c r="V30" s="205"/>
      <c r="W30" s="205"/>
      <c r="X30" s="205"/>
      <c r="Y30" s="205"/>
      <c r="Z30" s="205"/>
    </row>
    <row r="31" spans="1:26" s="206" customFormat="1" ht="15" customHeight="1">
      <c r="A31" s="82"/>
      <c r="B31" s="202">
        <f t="shared" si="0"/>
        <v>42144</v>
      </c>
      <c r="C31" s="203">
        <f t="shared" si="1"/>
        <v>0</v>
      </c>
      <c r="D31" s="204">
        <v>0</v>
      </c>
      <c r="E31" s="205">
        <v>0</v>
      </c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5"/>
      <c r="T31" s="205"/>
      <c r="U31" s="205"/>
      <c r="V31" s="205"/>
      <c r="W31" s="205"/>
      <c r="X31" s="205"/>
      <c r="Y31" s="205"/>
      <c r="Z31" s="205"/>
    </row>
    <row r="32" spans="1:26" s="206" customFormat="1" ht="15" customHeight="1">
      <c r="A32" s="82"/>
      <c r="B32" s="202">
        <f t="shared" si="0"/>
        <v>42145</v>
      </c>
      <c r="C32" s="203">
        <f t="shared" si="1"/>
        <v>0</v>
      </c>
      <c r="D32" s="204">
        <v>0</v>
      </c>
      <c r="E32" s="205">
        <v>0</v>
      </c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5"/>
      <c r="T32" s="205"/>
      <c r="U32" s="205"/>
      <c r="V32" s="205"/>
      <c r="W32" s="205"/>
      <c r="X32" s="205"/>
      <c r="Y32" s="205"/>
      <c r="Z32" s="205"/>
    </row>
    <row r="33" spans="1:26" s="206" customFormat="1" ht="15" customHeight="1">
      <c r="A33" s="82"/>
      <c r="B33" s="202">
        <f t="shared" si="0"/>
        <v>42146</v>
      </c>
      <c r="C33" s="203">
        <f t="shared" si="1"/>
        <v>0</v>
      </c>
      <c r="D33" s="204">
        <v>0</v>
      </c>
      <c r="E33" s="205">
        <v>0</v>
      </c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5"/>
      <c r="S33" s="205"/>
      <c r="T33" s="205"/>
      <c r="U33" s="205"/>
      <c r="V33" s="205"/>
      <c r="W33" s="205"/>
      <c r="X33" s="205"/>
      <c r="Y33" s="205"/>
      <c r="Z33" s="205"/>
    </row>
    <row r="34" spans="1:26" s="206" customFormat="1" ht="15" customHeight="1">
      <c r="A34" s="82"/>
      <c r="B34" s="202">
        <f t="shared" si="0"/>
        <v>42147</v>
      </c>
      <c r="C34" s="203">
        <f t="shared" si="1"/>
        <v>0</v>
      </c>
      <c r="D34" s="204">
        <v>0</v>
      </c>
      <c r="E34" s="205">
        <v>0</v>
      </c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5"/>
      <c r="T34" s="205"/>
      <c r="U34" s="205"/>
      <c r="V34" s="205"/>
      <c r="W34" s="205"/>
      <c r="X34" s="205"/>
      <c r="Y34" s="205"/>
      <c r="Z34" s="205"/>
    </row>
    <row r="35" spans="1:26" s="206" customFormat="1" ht="15" customHeight="1">
      <c r="A35" s="82"/>
      <c r="B35" s="202">
        <f t="shared" si="0"/>
        <v>42148</v>
      </c>
      <c r="C35" s="203">
        <f t="shared" si="1"/>
        <v>0</v>
      </c>
      <c r="D35" s="204">
        <v>0</v>
      </c>
      <c r="E35" s="205">
        <v>0</v>
      </c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5"/>
      <c r="T35" s="205"/>
      <c r="U35" s="205"/>
      <c r="V35" s="205"/>
      <c r="W35" s="205"/>
      <c r="X35" s="205"/>
      <c r="Y35" s="205"/>
      <c r="Z35" s="205"/>
    </row>
    <row r="36" spans="1:26" s="206" customFormat="1" ht="15" customHeight="1">
      <c r="A36" s="82"/>
      <c r="B36" s="202">
        <f t="shared" si="0"/>
        <v>42149</v>
      </c>
      <c r="C36" s="203">
        <f t="shared" si="1"/>
        <v>0</v>
      </c>
      <c r="D36" s="204">
        <v>0</v>
      </c>
      <c r="E36" s="205">
        <v>0</v>
      </c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5"/>
      <c r="R36" s="205"/>
      <c r="S36" s="205"/>
      <c r="T36" s="205"/>
      <c r="U36" s="205"/>
      <c r="V36" s="205"/>
      <c r="W36" s="205"/>
      <c r="X36" s="205"/>
      <c r="Y36" s="205"/>
      <c r="Z36" s="205"/>
    </row>
    <row r="37" spans="1:26" s="206" customFormat="1" ht="15" customHeight="1">
      <c r="A37" s="82"/>
      <c r="B37" s="202">
        <f t="shared" si="0"/>
        <v>42150</v>
      </c>
      <c r="C37" s="203">
        <f t="shared" si="1"/>
        <v>0</v>
      </c>
      <c r="D37" s="204">
        <v>0</v>
      </c>
      <c r="E37" s="205">
        <v>0</v>
      </c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5"/>
      <c r="S37" s="205"/>
      <c r="T37" s="205"/>
      <c r="U37" s="205"/>
      <c r="V37" s="205"/>
      <c r="W37" s="205"/>
      <c r="X37" s="205"/>
      <c r="Y37" s="205"/>
      <c r="Z37" s="205"/>
    </row>
    <row r="38" spans="1:26" s="206" customFormat="1" ht="15" customHeight="1">
      <c r="A38" s="82"/>
      <c r="B38" s="202">
        <f t="shared" si="0"/>
        <v>42151</v>
      </c>
      <c r="C38" s="203">
        <f t="shared" si="1"/>
        <v>0</v>
      </c>
      <c r="D38" s="204">
        <v>0</v>
      </c>
      <c r="E38" s="205">
        <v>0</v>
      </c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</row>
    <row r="39" spans="1:26" s="206" customFormat="1" ht="15" customHeight="1">
      <c r="A39" s="82"/>
      <c r="B39" s="202">
        <f t="shared" si="0"/>
        <v>42152</v>
      </c>
      <c r="C39" s="203">
        <f t="shared" si="1"/>
        <v>0</v>
      </c>
      <c r="D39" s="204">
        <v>0</v>
      </c>
      <c r="E39" s="205">
        <v>0</v>
      </c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5"/>
      <c r="Y39" s="205"/>
      <c r="Z39" s="205"/>
    </row>
    <row r="40" spans="1:26" s="206" customFormat="1" ht="15" customHeight="1">
      <c r="A40" s="82"/>
      <c r="B40" s="202">
        <f t="shared" si="0"/>
        <v>42153</v>
      </c>
      <c r="C40" s="203">
        <f t="shared" si="1"/>
        <v>0</v>
      </c>
      <c r="D40" s="204">
        <v>0</v>
      </c>
      <c r="E40" s="205">
        <v>0</v>
      </c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5"/>
      <c r="Y40" s="205"/>
      <c r="Z40" s="205"/>
    </row>
    <row r="41" spans="1:26" s="206" customFormat="1" ht="15" customHeight="1">
      <c r="A41" s="82"/>
      <c r="B41" s="202">
        <f t="shared" si="0"/>
        <v>42154</v>
      </c>
      <c r="C41" s="203">
        <f t="shared" si="1"/>
        <v>0</v>
      </c>
      <c r="D41" s="204">
        <v>0</v>
      </c>
      <c r="E41" s="205">
        <v>0</v>
      </c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205"/>
      <c r="V41" s="205"/>
      <c r="W41" s="205"/>
      <c r="X41" s="205"/>
      <c r="Y41" s="205"/>
      <c r="Z41" s="205"/>
    </row>
    <row r="42" spans="1:26" s="211" customFormat="1" ht="15" customHeight="1">
      <c r="A42" s="82"/>
      <c r="B42" s="207">
        <f t="shared" si="0"/>
        <v>42155</v>
      </c>
      <c r="C42" s="208">
        <f t="shared" si="1"/>
        <v>0</v>
      </c>
      <c r="D42" s="209">
        <v>0</v>
      </c>
      <c r="E42" s="210">
        <v>0</v>
      </c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</row>
    <row r="43" spans="1:26" s="216" customFormat="1" ht="15" customHeight="1">
      <c r="A43" s="74"/>
      <c r="B43" s="212" t="s">
        <v>30</v>
      </c>
      <c r="C43" s="213">
        <f t="shared" si="1"/>
        <v>-770000</v>
      </c>
      <c r="D43" s="214">
        <v>-770000</v>
      </c>
      <c r="E43" s="215">
        <v>0</v>
      </c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</row>
  </sheetData>
  <sheetProtection sheet="1" objects="1" scenarios="1" selectLockedCells="1"/>
  <mergeCells count="1">
    <mergeCell ref="B8:N9"/>
  </mergeCells>
  <phoneticPr fontId="2" type="noConversion"/>
  <dataValidations count="2">
    <dataValidation type="list" allowBlank="1" showInputMessage="1" showErrorMessage="1" errorTitle="해당년도 오류" error="해당년도는 숫자 4자리만 입력이 가능합니다!" sqref="B6" xr:uid="{00000000-0002-0000-0800-000000000000}">
      <formula1>년도</formula1>
    </dataValidation>
    <dataValidation type="list" allowBlank="1" showInputMessage="1" showErrorMessage="1" errorTitle="해당월 오류" error="해당월은 1~12사이의 숫자만 입력이 가능합니다!" sqref="C6" xr:uid="{00000000-0002-0000-0800-000001000000}">
      <formula1>월</formula1>
    </dataValidation>
  </dataValidations>
  <printOptions horizontalCentered="1"/>
  <pageMargins left="0.39370078740157483" right="0.39370078740157483" top="0.39370078740157483" bottom="0.19685039370078741" header="0.19685039370078741" footer="0.11811023622047245"/>
  <pageSetup paperSize="9" orientation="landscape" r:id="rId1"/>
  <headerFooter alignWithMargins="0">
    <oddFooter>&amp;C&amp;"맑은 고딕,굵게"&amp;9&amp;P /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8">
    <tabColor rgb="FFFE8081"/>
    <pageSetUpPr autoPageBreaks="0"/>
  </sheetPr>
  <dimension ref="B1:R38"/>
  <sheetViews>
    <sheetView showGridLines="0" showRowColHeaders="0" showZeros="0" workbookViewId="0">
      <selection activeCell="B6" sqref="B6"/>
    </sheetView>
  </sheetViews>
  <sheetFormatPr defaultRowHeight="20.100000000000001" customHeight="1"/>
  <cols>
    <col min="1" max="1" width="2.33203125" style="82" customWidth="1"/>
    <col min="2" max="2" width="12.77734375" style="166" customWidth="1"/>
    <col min="3" max="14" width="8" style="224" customWidth="1"/>
    <col min="15" max="15" width="10.77734375" style="224" customWidth="1"/>
    <col min="16" max="16" width="2.77734375" style="82" customWidth="1"/>
    <col min="17" max="18" width="9.21875" style="82" customWidth="1"/>
    <col min="19" max="16384" width="8.88671875" style="82"/>
  </cols>
  <sheetData>
    <row r="1" spans="2:18" ht="20.100000000000001" customHeight="1"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</row>
    <row r="2" spans="2:18" ht="20.100000000000001" customHeight="1"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</row>
    <row r="3" spans="2:18" ht="20.100000000000001" customHeight="1"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</row>
    <row r="4" spans="2:18" ht="39.950000000000003" customHeight="1" thickBot="1"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</row>
    <row r="5" spans="2:18" ht="20.100000000000001" customHeight="1">
      <c r="B5" s="217" t="s">
        <v>31</v>
      </c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</row>
    <row r="6" spans="2:18" ht="20.100000000000001" customHeight="1" thickBot="1">
      <c r="B6" s="103">
        <v>2015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</row>
    <row r="7" spans="2:18" ht="20.100000000000001" customHeight="1"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</row>
    <row r="8" spans="2:18" ht="20.100000000000001" customHeight="1">
      <c r="B8" s="275" t="s">
        <v>279</v>
      </c>
      <c r="C8" s="275"/>
      <c r="D8" s="275"/>
      <c r="E8" s="275"/>
      <c r="F8" s="275"/>
      <c r="G8" s="275"/>
      <c r="H8" s="275"/>
      <c r="I8" s="275"/>
      <c r="J8" s="275"/>
      <c r="K8" s="275"/>
      <c r="L8" s="275"/>
      <c r="M8" s="275"/>
      <c r="N8" s="275"/>
      <c r="O8" s="275"/>
    </row>
    <row r="9" spans="2:18" ht="20.100000000000001" customHeight="1">
      <c r="B9" s="275"/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5"/>
      <c r="N9" s="275"/>
      <c r="O9" s="275"/>
    </row>
    <row r="10" spans="2:18" ht="20.100000000000001" customHeight="1">
      <c r="B10" s="218"/>
      <c r="C10" s="218"/>
      <c r="D10" s="218"/>
      <c r="E10" s="218"/>
      <c r="F10" s="218"/>
      <c r="G10" s="218"/>
      <c r="H10" s="218"/>
      <c r="I10" s="218"/>
      <c r="J10" s="218"/>
      <c r="K10" s="218"/>
      <c r="L10" s="218"/>
      <c r="M10" s="218"/>
      <c r="N10" s="218"/>
      <c r="O10" s="218"/>
    </row>
    <row r="11" spans="2:18" ht="20.100000000000001" customHeight="1">
      <c r="B11" s="219" t="s">
        <v>194</v>
      </c>
      <c r="C11" s="220">
        <v>1</v>
      </c>
      <c r="D11" s="220">
        <v>2</v>
      </c>
      <c r="E11" s="220">
        <v>3</v>
      </c>
      <c r="F11" s="220">
        <v>4</v>
      </c>
      <c r="G11" s="220">
        <v>5</v>
      </c>
      <c r="H11" s="220">
        <v>6</v>
      </c>
      <c r="I11" s="220">
        <v>7</v>
      </c>
      <c r="J11" s="220">
        <v>8</v>
      </c>
      <c r="K11" s="220">
        <v>9</v>
      </c>
      <c r="L11" s="220">
        <v>10</v>
      </c>
      <c r="M11" s="220">
        <v>11</v>
      </c>
      <c r="N11" s="220">
        <v>12</v>
      </c>
      <c r="O11" s="219" t="s">
        <v>43</v>
      </c>
      <c r="R11" s="104"/>
    </row>
    <row r="12" spans="2:18" ht="20.100000000000001" customHeight="1">
      <c r="B12" s="166" t="s">
        <v>229</v>
      </c>
      <c r="C12" s="221">
        <v>0</v>
      </c>
      <c r="D12" s="221">
        <v>0</v>
      </c>
      <c r="E12" s="221">
        <v>0</v>
      </c>
      <c r="F12" s="221">
        <v>0</v>
      </c>
      <c r="G12" s="221">
        <v>330000</v>
      </c>
      <c r="H12" s="221">
        <v>0</v>
      </c>
      <c r="I12" s="221">
        <v>0</v>
      </c>
      <c r="J12" s="221">
        <v>0</v>
      </c>
      <c r="K12" s="221">
        <v>0</v>
      </c>
      <c r="L12" s="221">
        <v>0</v>
      </c>
      <c r="M12" s="221">
        <v>0</v>
      </c>
      <c r="N12" s="221">
        <v>0</v>
      </c>
      <c r="O12" s="221">
        <v>330000</v>
      </c>
      <c r="R12" s="222"/>
    </row>
    <row r="13" spans="2:18" ht="20.100000000000001" customHeight="1">
      <c r="B13" s="166" t="s">
        <v>231</v>
      </c>
      <c r="C13" s="221">
        <v>0</v>
      </c>
      <c r="D13" s="221">
        <v>0</v>
      </c>
      <c r="E13" s="221">
        <v>0</v>
      </c>
      <c r="F13" s="221">
        <v>0</v>
      </c>
      <c r="G13" s="221">
        <v>330000</v>
      </c>
      <c r="H13" s="221">
        <v>0</v>
      </c>
      <c r="I13" s="221">
        <v>0</v>
      </c>
      <c r="J13" s="221">
        <v>0</v>
      </c>
      <c r="K13" s="221">
        <v>0</v>
      </c>
      <c r="L13" s="221">
        <v>0</v>
      </c>
      <c r="M13" s="221">
        <v>0</v>
      </c>
      <c r="N13" s="221">
        <v>0</v>
      </c>
      <c r="O13" s="221">
        <v>330000</v>
      </c>
    </row>
    <row r="14" spans="2:18" ht="20.100000000000001" customHeight="1">
      <c r="B14" s="166" t="s">
        <v>42</v>
      </c>
      <c r="C14" s="221">
        <v>0</v>
      </c>
      <c r="D14" s="221">
        <v>0</v>
      </c>
      <c r="E14" s="221">
        <v>0</v>
      </c>
      <c r="F14" s="221">
        <v>0</v>
      </c>
      <c r="G14" s="221">
        <v>660000</v>
      </c>
      <c r="H14" s="221">
        <v>0</v>
      </c>
      <c r="I14" s="221">
        <v>0</v>
      </c>
      <c r="J14" s="221">
        <v>0</v>
      </c>
      <c r="K14" s="221">
        <v>0</v>
      </c>
      <c r="L14" s="221">
        <v>0</v>
      </c>
      <c r="M14" s="221">
        <v>0</v>
      </c>
      <c r="N14" s="221">
        <v>0</v>
      </c>
      <c r="O14" s="221">
        <v>660000</v>
      </c>
    </row>
    <row r="15" spans="2:18" ht="20.100000000000001" customHeight="1">
      <c r="C15" s="221"/>
      <c r="D15" s="221"/>
      <c r="E15" s="221"/>
      <c r="F15" s="221"/>
      <c r="G15" s="221"/>
      <c r="H15" s="221"/>
      <c r="I15" s="221"/>
      <c r="J15" s="221"/>
      <c r="K15" s="221"/>
      <c r="L15" s="221"/>
      <c r="M15" s="221"/>
      <c r="N15" s="221"/>
      <c r="O15" s="221"/>
    </row>
    <row r="16" spans="2:18" ht="20.100000000000001" customHeight="1">
      <c r="C16" s="221"/>
      <c r="D16" s="221"/>
      <c r="E16" s="221"/>
      <c r="F16" s="221"/>
      <c r="G16" s="221"/>
      <c r="H16" s="221"/>
      <c r="I16" s="221"/>
      <c r="J16" s="221"/>
      <c r="K16" s="221"/>
      <c r="L16" s="221"/>
      <c r="M16" s="221"/>
      <c r="N16" s="221"/>
      <c r="O16" s="221"/>
      <c r="Q16" s="223"/>
      <c r="R16" s="223"/>
    </row>
    <row r="17" spans="3:15" ht="20.100000000000001" customHeight="1">
      <c r="C17" s="221"/>
      <c r="D17" s="221"/>
      <c r="E17" s="221"/>
      <c r="F17" s="221"/>
      <c r="G17" s="221"/>
      <c r="H17" s="221"/>
      <c r="I17" s="221"/>
      <c r="J17" s="221"/>
      <c r="K17" s="221"/>
      <c r="L17" s="221"/>
      <c r="M17" s="221"/>
      <c r="N17" s="221"/>
      <c r="O17" s="221"/>
    </row>
    <row r="18" spans="3:15" ht="20.100000000000001" customHeight="1">
      <c r="C18" s="221"/>
      <c r="D18" s="221"/>
      <c r="E18" s="221"/>
      <c r="F18" s="221"/>
      <c r="G18" s="221"/>
      <c r="H18" s="221"/>
      <c r="I18" s="221"/>
      <c r="J18" s="221"/>
      <c r="K18" s="221"/>
      <c r="L18" s="221"/>
      <c r="M18" s="221"/>
      <c r="N18" s="221"/>
      <c r="O18" s="221"/>
    </row>
    <row r="19" spans="3:15" ht="20.100000000000001" customHeight="1">
      <c r="C19" s="221"/>
      <c r="D19" s="221"/>
      <c r="E19" s="221"/>
      <c r="F19" s="221"/>
      <c r="G19" s="221"/>
      <c r="H19" s="221"/>
      <c r="I19" s="221"/>
      <c r="J19" s="221"/>
      <c r="K19" s="221"/>
      <c r="L19" s="221"/>
      <c r="M19" s="221"/>
      <c r="N19" s="221"/>
      <c r="O19" s="221"/>
    </row>
    <row r="20" spans="3:15" ht="20.100000000000001" customHeight="1">
      <c r="C20" s="221"/>
      <c r="D20" s="221"/>
      <c r="E20" s="221"/>
      <c r="F20" s="221"/>
      <c r="G20" s="221"/>
      <c r="H20" s="221"/>
      <c r="I20" s="221"/>
      <c r="J20" s="221"/>
      <c r="K20" s="221"/>
      <c r="L20" s="221"/>
      <c r="M20" s="221"/>
      <c r="N20" s="221"/>
      <c r="O20" s="221"/>
    </row>
    <row r="21" spans="3:15" ht="20.100000000000001" customHeight="1">
      <c r="C21" s="221"/>
      <c r="D21" s="221"/>
      <c r="E21" s="221"/>
      <c r="F21" s="221"/>
      <c r="G21" s="221"/>
      <c r="H21" s="221"/>
      <c r="I21" s="221"/>
      <c r="J21" s="221"/>
      <c r="K21" s="221"/>
      <c r="L21" s="221"/>
      <c r="M21" s="221"/>
      <c r="N21" s="221"/>
      <c r="O21" s="221"/>
    </row>
    <row r="22" spans="3:15" ht="20.100000000000001" customHeight="1">
      <c r="C22" s="221"/>
      <c r="D22" s="221"/>
      <c r="E22" s="221"/>
      <c r="F22" s="221"/>
      <c r="G22" s="221"/>
      <c r="H22" s="221"/>
      <c r="I22" s="221"/>
      <c r="J22" s="221"/>
      <c r="K22" s="221"/>
      <c r="L22" s="221"/>
      <c r="M22" s="221"/>
      <c r="N22" s="221"/>
      <c r="O22" s="221"/>
    </row>
    <row r="23" spans="3:15" ht="20.100000000000001" customHeight="1">
      <c r="C23" s="221"/>
      <c r="D23" s="221"/>
      <c r="E23" s="221"/>
      <c r="F23" s="221"/>
      <c r="G23" s="221"/>
      <c r="H23" s="221"/>
      <c r="I23" s="221"/>
      <c r="J23" s="221"/>
      <c r="K23" s="221"/>
      <c r="L23" s="221"/>
      <c r="M23" s="221"/>
      <c r="N23" s="221"/>
      <c r="O23" s="221"/>
    </row>
    <row r="24" spans="3:15" ht="20.100000000000001" customHeight="1">
      <c r="C24" s="221"/>
      <c r="D24" s="221"/>
      <c r="E24" s="221"/>
      <c r="F24" s="221"/>
      <c r="G24" s="221"/>
      <c r="H24" s="221"/>
      <c r="I24" s="221"/>
      <c r="J24" s="221"/>
      <c r="K24" s="221"/>
      <c r="L24" s="221"/>
      <c r="M24" s="221"/>
      <c r="N24" s="221"/>
      <c r="O24" s="221"/>
    </row>
    <row r="25" spans="3:15" ht="20.100000000000001" customHeight="1">
      <c r="C25" s="221"/>
      <c r="D25" s="221"/>
      <c r="E25" s="221"/>
      <c r="F25" s="221"/>
      <c r="G25" s="221"/>
      <c r="H25" s="221"/>
      <c r="I25" s="221"/>
      <c r="J25" s="221"/>
      <c r="K25" s="221"/>
      <c r="L25" s="221"/>
      <c r="M25" s="221"/>
      <c r="N25" s="221"/>
      <c r="O25" s="221"/>
    </row>
    <row r="26" spans="3:15" ht="20.100000000000001" customHeight="1">
      <c r="C26" s="221"/>
      <c r="D26" s="221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</row>
    <row r="27" spans="3:15" ht="20.100000000000001" customHeight="1"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</row>
    <row r="28" spans="3:15" ht="20.100000000000001" customHeight="1"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</row>
    <row r="29" spans="3:15" ht="20.100000000000001" customHeight="1"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</row>
    <row r="30" spans="3:15" ht="20.100000000000001" customHeight="1">
      <c r="C30" s="221"/>
      <c r="D30" s="221"/>
      <c r="E30" s="221"/>
      <c r="F30" s="221"/>
      <c r="G30" s="221"/>
      <c r="H30" s="221"/>
      <c r="I30" s="221"/>
      <c r="J30" s="221"/>
      <c r="K30" s="221"/>
      <c r="L30" s="221"/>
      <c r="M30" s="221"/>
      <c r="N30" s="221"/>
      <c r="O30" s="221"/>
    </row>
    <row r="31" spans="3:15" ht="20.100000000000001" customHeight="1">
      <c r="C31" s="221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</row>
    <row r="32" spans="3:15" ht="20.100000000000001" customHeight="1"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</row>
    <row r="33" spans="3:15" ht="20.100000000000001" customHeight="1">
      <c r="C33" s="221"/>
      <c r="D33" s="221"/>
      <c r="E33" s="221"/>
      <c r="F33" s="221"/>
      <c r="G33" s="221"/>
      <c r="H33" s="221"/>
      <c r="I33" s="221"/>
      <c r="J33" s="221"/>
      <c r="K33" s="221"/>
      <c r="L33" s="221"/>
      <c r="M33" s="221"/>
      <c r="N33" s="221"/>
      <c r="O33" s="221"/>
    </row>
    <row r="34" spans="3:15" ht="20.100000000000001" customHeight="1">
      <c r="C34" s="221"/>
      <c r="D34" s="221"/>
      <c r="E34" s="221"/>
      <c r="F34" s="221"/>
      <c r="G34" s="221"/>
      <c r="H34" s="221"/>
      <c r="I34" s="221"/>
      <c r="J34" s="221"/>
      <c r="K34" s="221"/>
      <c r="L34" s="221"/>
      <c r="M34" s="221"/>
      <c r="N34" s="221"/>
      <c r="O34" s="221"/>
    </row>
    <row r="35" spans="3:15" ht="20.100000000000001" customHeight="1"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</row>
    <row r="36" spans="3:15" ht="20.100000000000001" customHeight="1"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</row>
    <row r="37" spans="3:15" ht="20.100000000000001" customHeight="1"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</row>
    <row r="38" spans="3:15" ht="20.100000000000001" customHeight="1"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</row>
  </sheetData>
  <sheetProtection sheet="1" objects="1" scenarios="1" selectLockedCells="1"/>
  <mergeCells count="1">
    <mergeCell ref="B8:O9"/>
  </mergeCells>
  <phoneticPr fontId="2" type="noConversion"/>
  <conditionalFormatting sqref="B12:O1048576">
    <cfRule type="expression" dxfId="5" priority="1">
      <formula>$B12="총 합계"</formula>
    </cfRule>
    <cfRule type="expression" dxfId="4" priority="2">
      <formula>$B12&lt;&gt;""</formula>
    </cfRule>
  </conditionalFormatting>
  <dataValidations count="1">
    <dataValidation type="list" allowBlank="1" showInputMessage="1" showErrorMessage="1" errorTitle="해당년도 오류" error="해당년도는 숫자 4자리만 입력이 가능합니다!" sqref="B6" xr:uid="{00000000-0002-0000-0900-000000000000}">
      <formula1>년도</formula1>
    </dataValidation>
  </dataValidations>
  <printOptions horizontalCentered="1"/>
  <pageMargins left="0.39370078740157483" right="0.39370078740157483" top="0.59055118110236227" bottom="0.39370078740157483" header="0.19685039370078741" footer="0.19685039370078741"/>
  <pageSetup paperSize="9" orientation="landscape" r:id="rId1"/>
  <headerFooter alignWithMargins="0">
    <oddFooter>&amp;C&amp;"맑은 고딕,굵게"&amp;9&amp;P /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">
    <tabColor indexed="23"/>
  </sheetPr>
  <dimension ref="B1:BP76"/>
  <sheetViews>
    <sheetView workbookViewId="0"/>
  </sheetViews>
  <sheetFormatPr defaultRowHeight="17.100000000000001" customHeight="1"/>
  <cols>
    <col min="1" max="1" width="1.77734375" style="2" customWidth="1"/>
    <col min="2" max="16384" width="8.88671875" style="2"/>
  </cols>
  <sheetData>
    <row r="1" spans="2:68" ht="17.100000000000001" customHeight="1">
      <c r="B1" s="2">
        <v>1</v>
      </c>
      <c r="D1" s="2">
        <f>1+B1</f>
        <v>2</v>
      </c>
      <c r="F1" s="2">
        <f>1+D1</f>
        <v>3</v>
      </c>
      <c r="H1" s="2">
        <f>1+F1</f>
        <v>4</v>
      </c>
      <c r="J1" s="2">
        <f>1+H1</f>
        <v>5</v>
      </c>
      <c r="L1" s="2">
        <f>1+J1</f>
        <v>6</v>
      </c>
      <c r="N1" s="2">
        <f>1+L1</f>
        <v>7</v>
      </c>
      <c r="P1" s="2">
        <f>1+N1</f>
        <v>8</v>
      </c>
      <c r="R1" s="2">
        <f>1+P1</f>
        <v>9</v>
      </c>
      <c r="T1" s="2">
        <f>1+R1</f>
        <v>10</v>
      </c>
      <c r="V1" s="2">
        <f>1+T1</f>
        <v>11</v>
      </c>
      <c r="X1" s="2">
        <f>1+V1</f>
        <v>12</v>
      </c>
      <c r="Z1" s="2">
        <f>1+X1</f>
        <v>13</v>
      </c>
      <c r="AB1" s="2">
        <f>1+Z1</f>
        <v>14</v>
      </c>
      <c r="AD1" s="2">
        <f>1+AB1</f>
        <v>15</v>
      </c>
      <c r="AF1" s="2">
        <f>1+AD1</f>
        <v>16</v>
      </c>
      <c r="AH1" s="2">
        <f>1+AF1</f>
        <v>17</v>
      </c>
      <c r="AJ1" s="2">
        <f>1+AH1</f>
        <v>18</v>
      </c>
      <c r="AL1" s="2">
        <f>1+AJ1</f>
        <v>19</v>
      </c>
      <c r="AN1" s="2">
        <f>1+AL1</f>
        <v>20</v>
      </c>
      <c r="AP1" s="2">
        <f>1+AN1</f>
        <v>21</v>
      </c>
      <c r="AR1" s="2">
        <f>1+AP1</f>
        <v>22</v>
      </c>
      <c r="AT1" s="2">
        <f>1+AR1</f>
        <v>23</v>
      </c>
      <c r="AV1" s="2">
        <f>1+AT1</f>
        <v>24</v>
      </c>
      <c r="AX1" s="2">
        <f>1+AV1</f>
        <v>25</v>
      </c>
      <c r="AZ1" s="2">
        <f>1+AX1</f>
        <v>26</v>
      </c>
      <c r="BB1" s="2">
        <f>1+AZ1</f>
        <v>27</v>
      </c>
      <c r="BD1" s="2">
        <f>1+BB1</f>
        <v>28</v>
      </c>
      <c r="BF1" s="2">
        <f>1+BD1</f>
        <v>29</v>
      </c>
      <c r="BH1" s="2">
        <f>1+BF1</f>
        <v>30</v>
      </c>
      <c r="BJ1" s="2">
        <f>1+BH1</f>
        <v>31</v>
      </c>
      <c r="BN1" s="2">
        <v>2</v>
      </c>
    </row>
    <row r="2" spans="2:68" ht="17.100000000000001" customHeight="1">
      <c r="B2" s="3" t="str">
        <f>거래내역!$B$11</f>
        <v>날 짜</v>
      </c>
      <c r="C2" s="3" t="str">
        <f>거래내역!$C$11</f>
        <v>구 분</v>
      </c>
      <c r="D2" s="3" t="str">
        <f>거래내역!$B$11</f>
        <v>날 짜</v>
      </c>
      <c r="E2" s="3" t="str">
        <f>거래내역!$C$11</f>
        <v>구 분</v>
      </c>
      <c r="F2" s="3" t="str">
        <f>거래내역!$B$11</f>
        <v>날 짜</v>
      </c>
      <c r="G2" s="3" t="str">
        <f>거래내역!$C$11</f>
        <v>구 분</v>
      </c>
      <c r="H2" s="3" t="str">
        <f>거래내역!$B$11</f>
        <v>날 짜</v>
      </c>
      <c r="I2" s="3" t="str">
        <f>거래내역!$C$11</f>
        <v>구 분</v>
      </c>
      <c r="J2" s="3" t="str">
        <f>거래내역!$B$11</f>
        <v>날 짜</v>
      </c>
      <c r="K2" s="3" t="str">
        <f>거래내역!$C$11</f>
        <v>구 분</v>
      </c>
      <c r="L2" s="3" t="str">
        <f>거래내역!$B$11</f>
        <v>날 짜</v>
      </c>
      <c r="M2" s="3" t="str">
        <f>거래내역!$C$11</f>
        <v>구 분</v>
      </c>
      <c r="N2" s="3" t="str">
        <f>거래내역!$B$11</f>
        <v>날 짜</v>
      </c>
      <c r="O2" s="3" t="str">
        <f>거래내역!$C$11</f>
        <v>구 분</v>
      </c>
      <c r="P2" s="3" t="str">
        <f>거래내역!$B$11</f>
        <v>날 짜</v>
      </c>
      <c r="Q2" s="3" t="str">
        <f>거래내역!$C$11</f>
        <v>구 분</v>
      </c>
      <c r="R2" s="3" t="str">
        <f>거래내역!$B$11</f>
        <v>날 짜</v>
      </c>
      <c r="S2" s="3" t="str">
        <f>거래내역!$C$11</f>
        <v>구 분</v>
      </c>
      <c r="T2" s="3" t="str">
        <f>거래내역!$B$11</f>
        <v>날 짜</v>
      </c>
      <c r="U2" s="3" t="str">
        <f>거래내역!$C$11</f>
        <v>구 분</v>
      </c>
      <c r="V2" s="3" t="str">
        <f>거래내역!$B$11</f>
        <v>날 짜</v>
      </c>
      <c r="W2" s="3" t="str">
        <f>거래내역!$C$11</f>
        <v>구 분</v>
      </c>
      <c r="X2" s="3" t="str">
        <f>거래내역!$B$11</f>
        <v>날 짜</v>
      </c>
      <c r="Y2" s="3" t="str">
        <f>거래내역!$C$11</f>
        <v>구 분</v>
      </c>
      <c r="Z2" s="3" t="str">
        <f>거래내역!$B$11</f>
        <v>날 짜</v>
      </c>
      <c r="AA2" s="3" t="str">
        <f>거래내역!$C$11</f>
        <v>구 분</v>
      </c>
      <c r="AB2" s="3" t="str">
        <f>거래내역!$B$11</f>
        <v>날 짜</v>
      </c>
      <c r="AC2" s="3" t="str">
        <f>거래내역!$C$11</f>
        <v>구 분</v>
      </c>
      <c r="AD2" s="3" t="str">
        <f>거래내역!$B$11</f>
        <v>날 짜</v>
      </c>
      <c r="AE2" s="3" t="str">
        <f>거래내역!$C$11</f>
        <v>구 분</v>
      </c>
      <c r="AF2" s="3" t="str">
        <f>거래내역!$B$11</f>
        <v>날 짜</v>
      </c>
      <c r="AG2" s="3" t="str">
        <f>거래내역!$C$11</f>
        <v>구 분</v>
      </c>
      <c r="AH2" s="3" t="str">
        <f>거래내역!$B$11</f>
        <v>날 짜</v>
      </c>
      <c r="AI2" s="3" t="str">
        <f>거래내역!$C$11</f>
        <v>구 분</v>
      </c>
      <c r="AJ2" s="3" t="str">
        <f>거래내역!$B$11</f>
        <v>날 짜</v>
      </c>
      <c r="AK2" s="3" t="str">
        <f>거래내역!$C$11</f>
        <v>구 분</v>
      </c>
      <c r="AL2" s="3" t="str">
        <f>거래내역!$B$11</f>
        <v>날 짜</v>
      </c>
      <c r="AM2" s="3" t="str">
        <f>거래내역!$C$11</f>
        <v>구 분</v>
      </c>
      <c r="AN2" s="3" t="str">
        <f>거래내역!$B$11</f>
        <v>날 짜</v>
      </c>
      <c r="AO2" s="3" t="str">
        <f>거래내역!$C$11</f>
        <v>구 분</v>
      </c>
      <c r="AP2" s="3" t="str">
        <f>거래내역!$B$11</f>
        <v>날 짜</v>
      </c>
      <c r="AQ2" s="3" t="str">
        <f>거래내역!$C$11</f>
        <v>구 분</v>
      </c>
      <c r="AR2" s="3" t="str">
        <f>거래내역!$B$11</f>
        <v>날 짜</v>
      </c>
      <c r="AS2" s="3" t="str">
        <f>거래내역!$C$11</f>
        <v>구 분</v>
      </c>
      <c r="AT2" s="3" t="str">
        <f>거래내역!$B$11</f>
        <v>날 짜</v>
      </c>
      <c r="AU2" s="3" t="str">
        <f>거래내역!$C$11</f>
        <v>구 분</v>
      </c>
      <c r="AV2" s="3" t="str">
        <f>거래내역!$B$11</f>
        <v>날 짜</v>
      </c>
      <c r="AW2" s="3" t="str">
        <f>거래내역!$C$11</f>
        <v>구 분</v>
      </c>
      <c r="AX2" s="3" t="str">
        <f>거래내역!$B$11</f>
        <v>날 짜</v>
      </c>
      <c r="AY2" s="3" t="str">
        <f>거래내역!$C$11</f>
        <v>구 분</v>
      </c>
      <c r="AZ2" s="3" t="str">
        <f>거래내역!$B$11</f>
        <v>날 짜</v>
      </c>
      <c r="BA2" s="3" t="str">
        <f>거래내역!$C$11</f>
        <v>구 분</v>
      </c>
      <c r="BB2" s="3" t="str">
        <f>거래내역!$B$11</f>
        <v>날 짜</v>
      </c>
      <c r="BC2" s="3" t="str">
        <f>거래내역!$C$11</f>
        <v>구 분</v>
      </c>
      <c r="BD2" s="3" t="str">
        <f>거래내역!$B$11</f>
        <v>날 짜</v>
      </c>
      <c r="BE2" s="3" t="str">
        <f>거래내역!$C$11</f>
        <v>구 분</v>
      </c>
      <c r="BF2" s="3" t="str">
        <f>거래내역!$B$11</f>
        <v>날 짜</v>
      </c>
      <c r="BG2" s="3" t="str">
        <f>거래내역!$C$11</f>
        <v>구 분</v>
      </c>
      <c r="BH2" s="3" t="str">
        <f>거래내역!$B$11</f>
        <v>날 짜</v>
      </c>
      <c r="BI2" s="3" t="str">
        <f>거래내역!$C$11</f>
        <v>구 분</v>
      </c>
      <c r="BJ2" s="3" t="str">
        <f>거래내역!$B$11</f>
        <v>날 짜</v>
      </c>
      <c r="BK2" s="3" t="str">
        <f>거래내역!$C$11</f>
        <v>구 분</v>
      </c>
      <c r="BN2" s="3" t="str">
        <f>거래내역!$B$11</f>
        <v>날 짜</v>
      </c>
      <c r="BO2" s="3" t="str">
        <f>거래내역!$B$11</f>
        <v>날 짜</v>
      </c>
      <c r="BP2" s="3" t="str">
        <f>거래내역!$C$11</f>
        <v>구 분</v>
      </c>
    </row>
    <row r="3" spans="2:68" ht="17.100000000000001" customHeight="1">
      <c r="B3" s="4">
        <f>DATE(일일매출!$B$6,일일매출!$C$6,B1)</f>
        <v>42125</v>
      </c>
      <c r="C3" s="3" t="str">
        <f>"=" &amp; "매출"</f>
        <v>=매출</v>
      </c>
      <c r="D3" s="4">
        <f>DATE(일일매출!$B$6,일일매출!$C$6,D1)</f>
        <v>42126</v>
      </c>
      <c r="E3" s="3" t="str">
        <f t="shared" ref="E3" si="0">"=" &amp; "매출"</f>
        <v>=매출</v>
      </c>
      <c r="F3" s="4">
        <f>DATE(일일매출!$B$6,일일매출!$C$6,F1)</f>
        <v>42127</v>
      </c>
      <c r="G3" s="3" t="str">
        <f t="shared" ref="G3" si="1">"=" &amp; "매출"</f>
        <v>=매출</v>
      </c>
      <c r="H3" s="4">
        <f>DATE(일일매출!$B$6,일일매출!$C$6,H1)</f>
        <v>42128</v>
      </c>
      <c r="I3" s="3" t="str">
        <f t="shared" ref="I3" si="2">"=" &amp; "매출"</f>
        <v>=매출</v>
      </c>
      <c r="J3" s="4">
        <f>DATE(일일매출!$B$6,일일매출!$C$6,J1)</f>
        <v>42129</v>
      </c>
      <c r="K3" s="3" t="str">
        <f t="shared" ref="K3" si="3">"=" &amp; "매출"</f>
        <v>=매출</v>
      </c>
      <c r="L3" s="4">
        <f>DATE(일일매출!$B$6,일일매출!$C$6,L1)</f>
        <v>42130</v>
      </c>
      <c r="M3" s="3" t="str">
        <f t="shared" ref="M3" si="4">"=" &amp; "매출"</f>
        <v>=매출</v>
      </c>
      <c r="N3" s="4">
        <f>DATE(일일매출!$B$6,일일매출!$C$6,N1)</f>
        <v>42131</v>
      </c>
      <c r="O3" s="3" t="str">
        <f t="shared" ref="O3" si="5">"=" &amp; "매출"</f>
        <v>=매출</v>
      </c>
      <c r="P3" s="4">
        <f>DATE(일일매출!$B$6,일일매출!$C$6,P1)</f>
        <v>42132</v>
      </c>
      <c r="Q3" s="3" t="str">
        <f t="shared" ref="Q3" si="6">"=" &amp; "매출"</f>
        <v>=매출</v>
      </c>
      <c r="R3" s="4">
        <f>DATE(일일매출!$B$6,일일매출!$C$6,R1)</f>
        <v>42133</v>
      </c>
      <c r="S3" s="3" t="str">
        <f t="shared" ref="S3" si="7">"=" &amp; "매출"</f>
        <v>=매출</v>
      </c>
      <c r="T3" s="4">
        <f>DATE(일일매출!$B$6,일일매출!$C$6,T1)</f>
        <v>42134</v>
      </c>
      <c r="U3" s="3" t="str">
        <f t="shared" ref="U3" si="8">"=" &amp; "매출"</f>
        <v>=매출</v>
      </c>
      <c r="V3" s="4">
        <f>DATE(일일매출!$B$6,일일매출!$C$6,V1)</f>
        <v>42135</v>
      </c>
      <c r="W3" s="3" t="str">
        <f t="shared" ref="W3" si="9">"=" &amp; "매출"</f>
        <v>=매출</v>
      </c>
      <c r="X3" s="4">
        <f>DATE(일일매출!$B$6,일일매출!$C$6,X1)</f>
        <v>42136</v>
      </c>
      <c r="Y3" s="3" t="str">
        <f t="shared" ref="Y3" si="10">"=" &amp; "매출"</f>
        <v>=매출</v>
      </c>
      <c r="Z3" s="4">
        <f>DATE(일일매출!$B$6,일일매출!$C$6,Z1)</f>
        <v>42137</v>
      </c>
      <c r="AA3" s="3" t="str">
        <f t="shared" ref="AA3" si="11">"=" &amp; "매출"</f>
        <v>=매출</v>
      </c>
      <c r="AB3" s="4">
        <f>DATE(일일매출!$B$6,일일매출!$C$6,AB1)</f>
        <v>42138</v>
      </c>
      <c r="AC3" s="3" t="str">
        <f t="shared" ref="AC3" si="12">"=" &amp; "매출"</f>
        <v>=매출</v>
      </c>
      <c r="AD3" s="4">
        <f>DATE(일일매출!$B$6,일일매출!$C$6,AD1)</f>
        <v>42139</v>
      </c>
      <c r="AE3" s="3" t="str">
        <f t="shared" ref="AE3" si="13">"=" &amp; "매출"</f>
        <v>=매출</v>
      </c>
      <c r="AF3" s="4">
        <f>DATE(일일매출!$B$6,일일매출!$C$6,AF1)</f>
        <v>42140</v>
      </c>
      <c r="AG3" s="3" t="str">
        <f t="shared" ref="AG3" si="14">"=" &amp; "매출"</f>
        <v>=매출</v>
      </c>
      <c r="AH3" s="4">
        <f>DATE(일일매출!$B$6,일일매출!$C$6,AH1)</f>
        <v>42141</v>
      </c>
      <c r="AI3" s="3" t="str">
        <f t="shared" ref="AI3" si="15">"=" &amp; "매출"</f>
        <v>=매출</v>
      </c>
      <c r="AJ3" s="4">
        <f>DATE(일일매출!$B$6,일일매출!$C$6,AJ1)</f>
        <v>42142</v>
      </c>
      <c r="AK3" s="3" t="str">
        <f t="shared" ref="AK3" si="16">"=" &amp; "매출"</f>
        <v>=매출</v>
      </c>
      <c r="AL3" s="4">
        <f>DATE(일일매출!$B$6,일일매출!$C$6,AL1)</f>
        <v>42143</v>
      </c>
      <c r="AM3" s="3" t="str">
        <f t="shared" ref="AM3" si="17">"=" &amp; "매출"</f>
        <v>=매출</v>
      </c>
      <c r="AN3" s="4">
        <f>DATE(일일매출!$B$6,일일매출!$C$6,AN1)</f>
        <v>42144</v>
      </c>
      <c r="AO3" s="3" t="str">
        <f t="shared" ref="AO3" si="18">"=" &amp; "매출"</f>
        <v>=매출</v>
      </c>
      <c r="AP3" s="4">
        <f>DATE(일일매출!$B$6,일일매출!$C$6,AP1)</f>
        <v>42145</v>
      </c>
      <c r="AQ3" s="3" t="str">
        <f t="shared" ref="AQ3" si="19">"=" &amp; "매출"</f>
        <v>=매출</v>
      </c>
      <c r="AR3" s="4">
        <f>DATE(일일매출!$B$6,일일매출!$C$6,AR1)</f>
        <v>42146</v>
      </c>
      <c r="AS3" s="3" t="str">
        <f t="shared" ref="AS3" si="20">"=" &amp; "매출"</f>
        <v>=매출</v>
      </c>
      <c r="AT3" s="4">
        <f>DATE(일일매출!$B$6,일일매출!$C$6,AT1)</f>
        <v>42147</v>
      </c>
      <c r="AU3" s="3" t="str">
        <f t="shared" ref="AU3" si="21">"=" &amp; "매출"</f>
        <v>=매출</v>
      </c>
      <c r="AV3" s="4">
        <f>DATE(일일매출!$B$6,일일매출!$C$6,AV1)</f>
        <v>42148</v>
      </c>
      <c r="AW3" s="3" t="str">
        <f t="shared" ref="AW3" si="22">"=" &amp; "매출"</f>
        <v>=매출</v>
      </c>
      <c r="AX3" s="4">
        <f>DATE(일일매출!$B$6,일일매출!$C$6,AX1)</f>
        <v>42149</v>
      </c>
      <c r="AY3" s="3" t="str">
        <f t="shared" ref="AY3" si="23">"=" &amp; "매출"</f>
        <v>=매출</v>
      </c>
      <c r="AZ3" s="4">
        <f>DATE(일일매출!$B$6,일일매출!$C$6,AZ1)</f>
        <v>42150</v>
      </c>
      <c r="BA3" s="3" t="str">
        <f t="shared" ref="BA3" si="24">"=" &amp; "매출"</f>
        <v>=매출</v>
      </c>
      <c r="BB3" s="4">
        <f>DATE(일일매출!$B$6,일일매출!$C$6,BB1)</f>
        <v>42151</v>
      </c>
      <c r="BC3" s="3" t="str">
        <f t="shared" ref="BC3" si="25">"=" &amp; "매출"</f>
        <v>=매출</v>
      </c>
      <c r="BD3" s="4">
        <f>DATE(일일매출!$B$6,일일매출!$C$6,BD1)</f>
        <v>42152</v>
      </c>
      <c r="BE3" s="3" t="str">
        <f t="shared" ref="BE3" si="26">"=" &amp; "매출"</f>
        <v>=매출</v>
      </c>
      <c r="BF3" s="4">
        <f>DATE(일일매출!$B$6,일일매출!$C$6,BF1)</f>
        <v>42153</v>
      </c>
      <c r="BG3" s="3" t="str">
        <f t="shared" ref="BG3" si="27">"=" &amp; "매출"</f>
        <v>=매출</v>
      </c>
      <c r="BH3" s="4">
        <f>DATE(일일매출!$B$6,일일매출!$C$6,BH1)</f>
        <v>42154</v>
      </c>
      <c r="BI3" s="3" t="str">
        <f t="shared" ref="BI3" si="28">"=" &amp; "매출"</f>
        <v>=매출</v>
      </c>
      <c r="BJ3" s="4">
        <f>DATE(일일매출!$B$6,일일매출!$C$6,BJ1)</f>
        <v>42155</v>
      </c>
      <c r="BK3" s="3" t="str">
        <f t="shared" ref="BK3" si="29">"=" &amp; "매출"</f>
        <v>=매출</v>
      </c>
      <c r="BN3" s="70" t="str">
        <f>"&gt;=" &amp; DATE(일일매출!B6,일일매출!C6,1)</f>
        <v>&gt;=42125</v>
      </c>
      <c r="BO3" s="70" t="str">
        <f>"&lt;=" &amp; DATE(일일매출!B6,일일매출!C6+1,1)-1</f>
        <v>&lt;=42155</v>
      </c>
      <c r="BP3" s="3" t="str">
        <f t="shared" ref="BP3" si="30">"=" &amp; "매출"</f>
        <v>=매출</v>
      </c>
    </row>
    <row r="5" spans="2:68" ht="17.100000000000001" customHeight="1">
      <c r="B5" s="5" t="str">
        <f>거래내역!$D$11</f>
        <v>거래처명</v>
      </c>
      <c r="C5" s="6" t="str">
        <f>거래내역!$K$11</f>
        <v>금액</v>
      </c>
      <c r="D5" s="5" t="str">
        <f>거래내역!$D$11</f>
        <v>거래처명</v>
      </c>
      <c r="E5" s="6" t="str">
        <f>거래내역!$K$11</f>
        <v>금액</v>
      </c>
      <c r="F5" s="5" t="str">
        <f>거래내역!$D$11</f>
        <v>거래처명</v>
      </c>
      <c r="G5" s="6" t="str">
        <f>거래내역!$K$11</f>
        <v>금액</v>
      </c>
      <c r="H5" s="5" t="str">
        <f>거래내역!$D$11</f>
        <v>거래처명</v>
      </c>
      <c r="I5" s="6" t="str">
        <f>거래내역!$K$11</f>
        <v>금액</v>
      </c>
      <c r="J5" s="5" t="str">
        <f>거래내역!$D$11</f>
        <v>거래처명</v>
      </c>
      <c r="K5" s="6" t="str">
        <f>거래내역!$K$11</f>
        <v>금액</v>
      </c>
      <c r="L5" s="5" t="str">
        <f>거래내역!$D$11</f>
        <v>거래처명</v>
      </c>
      <c r="M5" s="6" t="str">
        <f>거래내역!$K$11</f>
        <v>금액</v>
      </c>
      <c r="N5" s="5" t="str">
        <f>거래내역!$D$11</f>
        <v>거래처명</v>
      </c>
      <c r="O5" s="6" t="str">
        <f>거래내역!$K$11</f>
        <v>금액</v>
      </c>
      <c r="P5" s="5" t="str">
        <f>거래내역!$D$11</f>
        <v>거래처명</v>
      </c>
      <c r="Q5" s="6" t="str">
        <f>거래내역!$K$11</f>
        <v>금액</v>
      </c>
      <c r="R5" s="5" t="str">
        <f>거래내역!$D$11</f>
        <v>거래처명</v>
      </c>
      <c r="S5" s="6" t="str">
        <f>거래내역!$K$11</f>
        <v>금액</v>
      </c>
      <c r="T5" s="5" t="str">
        <f>거래내역!$D$11</f>
        <v>거래처명</v>
      </c>
      <c r="U5" s="6" t="str">
        <f>거래내역!$K$11</f>
        <v>금액</v>
      </c>
      <c r="V5" s="5" t="str">
        <f>거래내역!$D$11</f>
        <v>거래처명</v>
      </c>
      <c r="W5" s="6" t="str">
        <f>거래내역!$K$11</f>
        <v>금액</v>
      </c>
      <c r="X5" s="5" t="str">
        <f>거래내역!$D$11</f>
        <v>거래처명</v>
      </c>
      <c r="Y5" s="6" t="str">
        <f>거래내역!$K$11</f>
        <v>금액</v>
      </c>
      <c r="Z5" s="5" t="str">
        <f>거래내역!$D$11</f>
        <v>거래처명</v>
      </c>
      <c r="AA5" s="6" t="str">
        <f>거래내역!$K$11</f>
        <v>금액</v>
      </c>
      <c r="AB5" s="5" t="str">
        <f>거래내역!$D$11</f>
        <v>거래처명</v>
      </c>
      <c r="AC5" s="6" t="str">
        <f>거래내역!$K$11</f>
        <v>금액</v>
      </c>
      <c r="AD5" s="5" t="str">
        <f>거래내역!$D$11</f>
        <v>거래처명</v>
      </c>
      <c r="AE5" s="6" t="str">
        <f>거래내역!$K$11</f>
        <v>금액</v>
      </c>
      <c r="AF5" s="5" t="str">
        <f>거래내역!$D$11</f>
        <v>거래처명</v>
      </c>
      <c r="AG5" s="6" t="str">
        <f>거래내역!$K$11</f>
        <v>금액</v>
      </c>
      <c r="AH5" s="5" t="str">
        <f>거래내역!$D$11</f>
        <v>거래처명</v>
      </c>
      <c r="AI5" s="6" t="str">
        <f>거래내역!$K$11</f>
        <v>금액</v>
      </c>
      <c r="AJ5" s="5" t="str">
        <f>거래내역!$D$11</f>
        <v>거래처명</v>
      </c>
      <c r="AK5" s="6" t="str">
        <f>거래내역!$K$11</f>
        <v>금액</v>
      </c>
      <c r="AL5" s="5" t="str">
        <f>거래내역!$D$11</f>
        <v>거래처명</v>
      </c>
      <c r="AM5" s="6" t="str">
        <f>거래내역!$K$11</f>
        <v>금액</v>
      </c>
      <c r="AN5" s="5" t="str">
        <f>거래내역!$D$11</f>
        <v>거래처명</v>
      </c>
      <c r="AO5" s="6" t="str">
        <f>거래내역!$K$11</f>
        <v>금액</v>
      </c>
      <c r="AP5" s="5" t="str">
        <f>거래내역!$D$11</f>
        <v>거래처명</v>
      </c>
      <c r="AQ5" s="6" t="str">
        <f>거래내역!$K$11</f>
        <v>금액</v>
      </c>
      <c r="AR5" s="5" t="str">
        <f>거래내역!$D$11</f>
        <v>거래처명</v>
      </c>
      <c r="AS5" s="6" t="str">
        <f>거래내역!$K$11</f>
        <v>금액</v>
      </c>
      <c r="AT5" s="5" t="str">
        <f>거래내역!$D$11</f>
        <v>거래처명</v>
      </c>
      <c r="AU5" s="6" t="str">
        <f>거래내역!$K$11</f>
        <v>금액</v>
      </c>
      <c r="AV5" s="5" t="str">
        <f>거래내역!$D$11</f>
        <v>거래처명</v>
      </c>
      <c r="AW5" s="6" t="str">
        <f>거래내역!$K$11</f>
        <v>금액</v>
      </c>
      <c r="AX5" s="5" t="str">
        <f>거래내역!$D$11</f>
        <v>거래처명</v>
      </c>
      <c r="AY5" s="6" t="str">
        <f>거래내역!$K$11</f>
        <v>금액</v>
      </c>
      <c r="AZ5" s="5" t="str">
        <f>거래내역!$D$11</f>
        <v>거래처명</v>
      </c>
      <c r="BA5" s="6" t="str">
        <f>거래내역!$K$11</f>
        <v>금액</v>
      </c>
      <c r="BB5" s="5" t="str">
        <f>거래내역!$D$11</f>
        <v>거래처명</v>
      </c>
      <c r="BC5" s="6" t="str">
        <f>거래내역!$K$11</f>
        <v>금액</v>
      </c>
      <c r="BD5" s="5" t="str">
        <f>거래내역!$D$11</f>
        <v>거래처명</v>
      </c>
      <c r="BE5" s="6" t="str">
        <f>거래내역!$K$11</f>
        <v>금액</v>
      </c>
      <c r="BF5" s="5" t="str">
        <f>거래내역!$D$11</f>
        <v>거래처명</v>
      </c>
      <c r="BG5" s="6" t="str">
        <f>거래내역!$K$11</f>
        <v>금액</v>
      </c>
      <c r="BH5" s="5" t="str">
        <f>거래내역!$D$11</f>
        <v>거래처명</v>
      </c>
      <c r="BI5" s="6" t="str">
        <f>거래내역!$K$11</f>
        <v>금액</v>
      </c>
      <c r="BJ5" s="5" t="str">
        <f>거래내역!$D$11</f>
        <v>거래처명</v>
      </c>
      <c r="BK5" s="6" t="str">
        <f>거래내역!$K$11</f>
        <v>금액</v>
      </c>
      <c r="BN5" s="5" t="str">
        <f>거래내역!$D$11</f>
        <v>거래처명</v>
      </c>
    </row>
    <row r="6" spans="2:68" ht="17.100000000000001" customHeight="1">
      <c r="B6" s="89"/>
      <c r="C6" s="92"/>
      <c r="D6" s="89"/>
      <c r="E6" s="92"/>
      <c r="F6" s="89"/>
      <c r="G6" s="92"/>
      <c r="H6" s="89"/>
      <c r="I6" s="92"/>
      <c r="J6" s="89"/>
      <c r="K6" s="92"/>
      <c r="L6" s="89"/>
      <c r="M6" s="92"/>
      <c r="N6" s="89"/>
      <c r="O6" s="92"/>
      <c r="P6" s="89"/>
      <c r="Q6" s="92"/>
      <c r="R6" s="89"/>
      <c r="S6" s="92"/>
      <c r="T6" s="89" t="s">
        <v>229</v>
      </c>
      <c r="U6" s="92">
        <v>330000</v>
      </c>
      <c r="V6" s="89"/>
      <c r="W6" s="92"/>
      <c r="X6" s="89"/>
      <c r="Y6" s="92"/>
      <c r="Z6" s="89"/>
      <c r="AA6" s="92"/>
      <c r="AB6" s="89"/>
      <c r="AC6" s="92"/>
      <c r="AD6" s="89"/>
      <c r="AE6" s="92"/>
      <c r="AF6" s="89"/>
      <c r="AG6" s="92"/>
      <c r="AH6" s="89"/>
      <c r="AI6" s="92"/>
      <c r="AJ6" s="89"/>
      <c r="AK6" s="92"/>
      <c r="AL6" s="89"/>
      <c r="AM6" s="92"/>
      <c r="AN6" s="89"/>
      <c r="AO6" s="92"/>
      <c r="AT6" s="89"/>
      <c r="AU6" s="92"/>
      <c r="AV6" s="89"/>
      <c r="AW6" s="92"/>
      <c r="AX6" s="89"/>
      <c r="AY6" s="92"/>
      <c r="AZ6" s="89"/>
      <c r="BA6" s="92"/>
      <c r="BB6" s="89"/>
      <c r="BC6" s="92"/>
      <c r="BD6" s="89"/>
      <c r="BE6" s="92"/>
      <c r="BF6" s="89"/>
      <c r="BG6" s="92"/>
      <c r="BH6" s="89"/>
      <c r="BI6" s="92"/>
      <c r="BJ6" s="89"/>
      <c r="BK6" s="92"/>
      <c r="BN6" s="89" t="s">
        <v>229</v>
      </c>
    </row>
    <row r="7" spans="2:68" ht="17.100000000000001" customHeight="1">
      <c r="B7" s="89"/>
      <c r="C7" s="92"/>
      <c r="D7" s="89"/>
      <c r="E7" s="92"/>
      <c r="F7" s="89"/>
      <c r="G7" s="92"/>
      <c r="J7" s="12"/>
      <c r="K7" s="11"/>
      <c r="N7" s="12"/>
      <c r="O7" s="13"/>
      <c r="P7" s="89"/>
      <c r="Q7" s="92"/>
      <c r="R7" s="89"/>
      <c r="S7" s="92"/>
      <c r="T7" s="89" t="s">
        <v>231</v>
      </c>
      <c r="U7" s="92">
        <v>330000</v>
      </c>
      <c r="Z7" s="89"/>
      <c r="AA7" s="92"/>
      <c r="AB7" s="89"/>
      <c r="AC7" s="92"/>
      <c r="AD7" s="89"/>
      <c r="AE7" s="92"/>
      <c r="AF7" s="89"/>
      <c r="AG7" s="92"/>
      <c r="AH7" s="89"/>
      <c r="AI7" s="92"/>
      <c r="AJ7" s="89"/>
      <c r="AK7" s="92"/>
      <c r="AL7" s="89"/>
      <c r="AM7" s="92"/>
      <c r="AN7" s="89"/>
      <c r="AO7" s="92"/>
      <c r="AT7" s="89"/>
      <c r="AU7" s="92"/>
      <c r="AV7" s="89"/>
      <c r="AW7" s="92"/>
      <c r="AX7" s="89"/>
      <c r="AY7" s="92"/>
      <c r="AZ7" s="89"/>
      <c r="BA7" s="92"/>
      <c r="BB7" s="89"/>
      <c r="BC7" s="92"/>
      <c r="BD7" s="89"/>
      <c r="BE7" s="92"/>
      <c r="BN7" s="89" t="s">
        <v>231</v>
      </c>
    </row>
    <row r="8" spans="2:68" ht="17.100000000000001" customHeight="1">
      <c r="B8" s="89"/>
      <c r="C8" s="92"/>
      <c r="D8" s="89"/>
      <c r="E8" s="92"/>
      <c r="F8" s="89"/>
      <c r="G8" s="92"/>
      <c r="P8" s="89"/>
      <c r="Q8" s="92"/>
      <c r="R8" s="89"/>
      <c r="S8" s="92"/>
      <c r="T8" s="89"/>
      <c r="U8" s="92"/>
      <c r="Z8" s="89"/>
      <c r="AA8" s="92"/>
      <c r="AB8" s="89"/>
      <c r="AC8" s="92"/>
      <c r="AD8" s="89"/>
      <c r="AE8" s="92"/>
      <c r="AF8" s="89"/>
      <c r="AG8" s="92"/>
      <c r="AH8" s="89"/>
      <c r="AI8" s="92"/>
      <c r="AJ8" s="89"/>
      <c r="AK8" s="92"/>
      <c r="AL8" s="89"/>
      <c r="AM8" s="92"/>
      <c r="AN8" s="89"/>
      <c r="AO8" s="92"/>
      <c r="AT8" s="89"/>
      <c r="AU8" s="92"/>
      <c r="AV8" s="89"/>
      <c r="AW8" s="92"/>
      <c r="AX8" s="89"/>
      <c r="AY8" s="92"/>
      <c r="AZ8" s="89"/>
      <c r="BA8" s="92"/>
      <c r="BB8" s="89"/>
      <c r="BC8" s="92"/>
      <c r="BD8" s="89"/>
      <c r="BE8" s="92"/>
      <c r="BN8" s="89"/>
    </row>
    <row r="9" spans="2:68" ht="17.100000000000001" customHeight="1">
      <c r="B9" s="89"/>
      <c r="C9" s="92"/>
      <c r="D9" s="89"/>
      <c r="E9" s="92"/>
      <c r="F9" s="89"/>
      <c r="G9" s="92"/>
      <c r="P9" s="89"/>
      <c r="Q9" s="92"/>
      <c r="R9" s="89"/>
      <c r="S9" s="92"/>
      <c r="T9" s="89"/>
      <c r="U9" s="92"/>
      <c r="Z9" s="89"/>
      <c r="AA9" s="92"/>
      <c r="AB9" s="89"/>
      <c r="AC9" s="92"/>
      <c r="AD9" s="89"/>
      <c r="AE9" s="92"/>
      <c r="AF9" s="89"/>
      <c r="AG9" s="92"/>
      <c r="AH9" s="89"/>
      <c r="AI9" s="92"/>
      <c r="AJ9" s="89"/>
      <c r="AK9" s="92"/>
      <c r="AL9" s="89"/>
      <c r="AM9" s="92"/>
      <c r="AN9" s="89"/>
      <c r="AO9" s="92"/>
      <c r="AT9" s="89"/>
      <c r="AU9" s="92"/>
      <c r="AV9" s="89"/>
      <c r="AW9" s="92"/>
      <c r="AX9" s="89"/>
      <c r="AY9" s="92"/>
      <c r="AZ9" s="89"/>
      <c r="BA9" s="92"/>
      <c r="BB9" s="89"/>
      <c r="BC9" s="92"/>
      <c r="BD9" s="89"/>
      <c r="BE9" s="92"/>
      <c r="BN9" s="89"/>
    </row>
    <row r="10" spans="2:68" ht="17.100000000000001" customHeight="1">
      <c r="D10" s="12"/>
      <c r="E10" s="13"/>
      <c r="R10" s="89"/>
      <c r="S10" s="92"/>
      <c r="T10" s="89"/>
      <c r="U10" s="92"/>
      <c r="Z10" s="89"/>
      <c r="AA10" s="92"/>
      <c r="AB10" s="89"/>
      <c r="AC10" s="92"/>
      <c r="AD10" s="89"/>
      <c r="AE10" s="92"/>
      <c r="AJ10" s="89"/>
      <c r="AK10" s="92"/>
      <c r="AL10" s="89"/>
      <c r="AM10" s="92"/>
      <c r="AN10" s="89"/>
      <c r="AO10" s="92"/>
      <c r="AT10" s="89"/>
      <c r="AU10" s="92"/>
      <c r="AV10" s="89"/>
      <c r="AW10" s="92"/>
      <c r="AX10" s="89"/>
      <c r="AY10" s="92"/>
      <c r="BN10" s="89"/>
    </row>
    <row r="11" spans="2:68" ht="17.100000000000001" customHeight="1">
      <c r="D11" s="12"/>
      <c r="E11" s="13"/>
      <c r="R11" s="89"/>
      <c r="S11" s="92"/>
      <c r="T11" s="89"/>
      <c r="U11" s="92"/>
      <c r="Z11" s="89"/>
      <c r="AA11" s="92"/>
      <c r="AB11" s="89"/>
      <c r="AC11" s="92"/>
      <c r="AD11" s="89"/>
      <c r="AE11" s="92"/>
      <c r="AJ11" s="89"/>
      <c r="AK11" s="92"/>
      <c r="AL11" s="89"/>
      <c r="AM11" s="92"/>
      <c r="AN11" s="89"/>
      <c r="AO11" s="92"/>
      <c r="AT11" s="89"/>
      <c r="AU11" s="92"/>
      <c r="AV11" s="89"/>
      <c r="AW11" s="92"/>
      <c r="AX11" s="89"/>
      <c r="AY11" s="92"/>
      <c r="BN11" s="89"/>
    </row>
    <row r="12" spans="2:68" ht="17.100000000000001" customHeight="1">
      <c r="D12" s="12"/>
      <c r="E12" s="13"/>
      <c r="R12" s="89"/>
      <c r="S12" s="92"/>
      <c r="T12" s="89"/>
      <c r="U12" s="92"/>
      <c r="AJ12" s="89"/>
      <c r="AK12" s="92"/>
      <c r="AX12" s="89"/>
      <c r="AY12" s="92"/>
      <c r="BN12" s="89"/>
    </row>
    <row r="13" spans="2:68" ht="17.100000000000001" customHeight="1">
      <c r="D13" s="12"/>
      <c r="E13" s="13"/>
      <c r="T13" s="89"/>
      <c r="U13" s="92"/>
      <c r="BN13" s="89"/>
    </row>
    <row r="14" spans="2:68" ht="17.100000000000001" customHeight="1">
      <c r="D14" s="12"/>
      <c r="E14" s="13"/>
      <c r="T14" s="89"/>
      <c r="U14" s="92"/>
      <c r="BN14" s="89"/>
    </row>
    <row r="15" spans="2:68" ht="17.100000000000001" customHeight="1">
      <c r="D15" s="12"/>
      <c r="E15" s="13"/>
      <c r="T15" s="89"/>
      <c r="U15" s="92"/>
      <c r="BN15" s="89"/>
    </row>
    <row r="16" spans="2:68" ht="17.100000000000001" customHeight="1">
      <c r="T16" s="89"/>
      <c r="U16" s="92"/>
      <c r="BN16" s="89"/>
    </row>
    <row r="17" spans="20:66" ht="17.100000000000001" customHeight="1">
      <c r="T17" s="89"/>
      <c r="U17" s="92"/>
      <c r="BN17" s="89"/>
    </row>
    <row r="18" spans="20:66" ht="17.100000000000001" customHeight="1">
      <c r="T18" s="89"/>
      <c r="U18" s="92"/>
      <c r="BN18" s="89"/>
    </row>
    <row r="19" spans="20:66" ht="17.100000000000001" customHeight="1">
      <c r="T19" s="89"/>
      <c r="U19" s="92"/>
      <c r="BN19" s="89"/>
    </row>
    <row r="20" spans="20:66" ht="17.100000000000001" customHeight="1">
      <c r="T20" s="89"/>
      <c r="U20" s="92"/>
      <c r="BN20" s="89"/>
    </row>
    <row r="21" spans="20:66" ht="17.100000000000001" customHeight="1">
      <c r="T21" s="89"/>
      <c r="U21" s="92"/>
      <c r="BN21" s="89"/>
    </row>
    <row r="22" spans="20:66" ht="17.100000000000001" customHeight="1">
      <c r="T22" s="89"/>
      <c r="U22" s="92"/>
      <c r="BN22" s="89"/>
    </row>
    <row r="23" spans="20:66" ht="17.100000000000001" customHeight="1">
      <c r="T23" s="89"/>
      <c r="U23" s="92"/>
      <c r="BN23" s="89"/>
    </row>
    <row r="24" spans="20:66" ht="17.100000000000001" customHeight="1">
      <c r="T24" s="89"/>
      <c r="U24" s="92"/>
      <c r="BN24" s="89"/>
    </row>
    <row r="25" spans="20:66" ht="17.100000000000001" customHeight="1">
      <c r="T25" s="89"/>
      <c r="U25" s="92"/>
      <c r="BN25" s="89"/>
    </row>
    <row r="26" spans="20:66" ht="17.100000000000001" customHeight="1">
      <c r="T26" s="89"/>
      <c r="U26" s="92"/>
      <c r="BN26" s="89"/>
    </row>
    <row r="27" spans="20:66" ht="17.100000000000001" customHeight="1">
      <c r="T27" s="89"/>
      <c r="U27" s="92"/>
    </row>
    <row r="28" spans="20:66" ht="17.100000000000001" customHeight="1">
      <c r="T28" s="89"/>
      <c r="U28" s="92"/>
    </row>
    <row r="29" spans="20:66" ht="17.100000000000001" customHeight="1">
      <c r="T29" s="89"/>
      <c r="U29" s="92"/>
    </row>
    <row r="30" spans="20:66" ht="17.100000000000001" customHeight="1">
      <c r="T30" s="89"/>
      <c r="U30" s="92"/>
    </row>
    <row r="31" spans="20:66" ht="17.100000000000001" customHeight="1">
      <c r="T31" s="89"/>
      <c r="U31" s="92"/>
    </row>
    <row r="32" spans="20:66" ht="17.100000000000001" customHeight="1">
      <c r="T32" s="89"/>
      <c r="U32" s="92"/>
    </row>
    <row r="33" spans="20:21" ht="17.100000000000001" customHeight="1">
      <c r="T33" s="89"/>
      <c r="U33" s="92"/>
    </row>
    <row r="34" spans="20:21" ht="17.100000000000001" customHeight="1">
      <c r="T34" s="89"/>
      <c r="U34" s="92"/>
    </row>
    <row r="35" spans="20:21" ht="17.100000000000001" customHeight="1">
      <c r="T35" s="89"/>
      <c r="U35" s="92"/>
    </row>
    <row r="36" spans="20:21" ht="17.100000000000001" customHeight="1">
      <c r="T36" s="89"/>
      <c r="U36" s="92"/>
    </row>
    <row r="37" spans="20:21" ht="17.100000000000001" customHeight="1">
      <c r="T37" s="89"/>
      <c r="U37" s="92"/>
    </row>
    <row r="38" spans="20:21" ht="17.100000000000001" customHeight="1">
      <c r="T38" s="89"/>
      <c r="U38" s="92"/>
    </row>
    <row r="39" spans="20:21" ht="17.100000000000001" customHeight="1">
      <c r="T39" s="89"/>
      <c r="U39" s="92"/>
    </row>
    <row r="40" spans="20:21" ht="17.100000000000001" customHeight="1">
      <c r="T40" s="89"/>
      <c r="U40" s="92"/>
    </row>
    <row r="41" spans="20:21" ht="17.100000000000001" customHeight="1">
      <c r="T41" s="89"/>
      <c r="U41" s="92"/>
    </row>
    <row r="42" spans="20:21" ht="17.100000000000001" customHeight="1">
      <c r="T42" s="89"/>
      <c r="U42" s="92"/>
    </row>
    <row r="43" spans="20:21" ht="17.100000000000001" customHeight="1">
      <c r="T43" s="89"/>
      <c r="U43" s="92"/>
    </row>
    <row r="44" spans="20:21" ht="17.100000000000001" customHeight="1">
      <c r="T44" s="89"/>
      <c r="U44" s="92"/>
    </row>
    <row r="45" spans="20:21" ht="17.100000000000001" customHeight="1">
      <c r="T45" s="89"/>
      <c r="U45" s="92"/>
    </row>
    <row r="46" spans="20:21" ht="17.100000000000001" customHeight="1">
      <c r="T46" s="89"/>
      <c r="U46" s="92"/>
    </row>
    <row r="47" spans="20:21" ht="17.100000000000001" customHeight="1">
      <c r="T47" s="89"/>
      <c r="U47" s="92"/>
    </row>
    <row r="48" spans="20:21" ht="17.100000000000001" customHeight="1">
      <c r="T48" s="89"/>
      <c r="U48" s="92"/>
    </row>
    <row r="49" spans="20:21" ht="17.100000000000001" customHeight="1">
      <c r="T49" s="89"/>
      <c r="U49" s="92"/>
    </row>
    <row r="50" spans="20:21" ht="17.100000000000001" customHeight="1">
      <c r="T50" s="89"/>
      <c r="U50" s="92"/>
    </row>
    <row r="51" spans="20:21" ht="17.100000000000001" customHeight="1">
      <c r="T51" s="89"/>
      <c r="U51" s="92"/>
    </row>
    <row r="52" spans="20:21" ht="17.100000000000001" customHeight="1">
      <c r="T52" s="89"/>
      <c r="U52" s="92"/>
    </row>
    <row r="53" spans="20:21" ht="17.100000000000001" customHeight="1">
      <c r="T53" s="89"/>
      <c r="U53" s="92"/>
    </row>
    <row r="54" spans="20:21" ht="17.100000000000001" customHeight="1">
      <c r="T54" s="89"/>
      <c r="U54" s="92"/>
    </row>
    <row r="55" spans="20:21" ht="17.100000000000001" customHeight="1">
      <c r="T55" s="89"/>
      <c r="U55" s="92"/>
    </row>
    <row r="56" spans="20:21" ht="17.100000000000001" customHeight="1">
      <c r="T56" s="89"/>
      <c r="U56" s="92"/>
    </row>
    <row r="57" spans="20:21" ht="17.100000000000001" customHeight="1">
      <c r="T57" s="89"/>
      <c r="U57" s="92"/>
    </row>
    <row r="58" spans="20:21" ht="17.100000000000001" customHeight="1">
      <c r="T58" s="89"/>
      <c r="U58" s="92"/>
    </row>
    <row r="59" spans="20:21" ht="17.100000000000001" customHeight="1">
      <c r="T59" s="89"/>
      <c r="U59" s="92"/>
    </row>
    <row r="60" spans="20:21" ht="17.100000000000001" customHeight="1">
      <c r="T60" s="89"/>
      <c r="U60" s="92"/>
    </row>
    <row r="61" spans="20:21" ht="17.100000000000001" customHeight="1">
      <c r="T61" s="89"/>
      <c r="U61" s="92"/>
    </row>
    <row r="62" spans="20:21" ht="17.100000000000001" customHeight="1">
      <c r="T62" s="89"/>
      <c r="U62" s="92"/>
    </row>
    <row r="63" spans="20:21" ht="17.100000000000001" customHeight="1">
      <c r="T63" s="89"/>
      <c r="U63" s="92"/>
    </row>
    <row r="64" spans="20:21" ht="17.100000000000001" customHeight="1">
      <c r="T64" s="89"/>
      <c r="U64" s="92"/>
    </row>
    <row r="65" spans="20:21" ht="17.100000000000001" customHeight="1">
      <c r="T65" s="89"/>
      <c r="U65" s="92"/>
    </row>
    <row r="66" spans="20:21" ht="17.100000000000001" customHeight="1">
      <c r="T66" s="89"/>
      <c r="U66" s="92"/>
    </row>
    <row r="67" spans="20:21" ht="17.100000000000001" customHeight="1">
      <c r="T67" s="89"/>
      <c r="U67" s="92"/>
    </row>
    <row r="68" spans="20:21" ht="17.100000000000001" customHeight="1">
      <c r="T68" s="89"/>
      <c r="U68" s="92"/>
    </row>
    <row r="69" spans="20:21" ht="17.100000000000001" customHeight="1">
      <c r="T69" s="89"/>
      <c r="U69" s="92"/>
    </row>
    <row r="70" spans="20:21" ht="17.100000000000001" customHeight="1">
      <c r="T70" s="89"/>
      <c r="U70" s="92"/>
    </row>
    <row r="71" spans="20:21" ht="17.100000000000001" customHeight="1">
      <c r="T71" s="89"/>
      <c r="U71" s="92"/>
    </row>
    <row r="72" spans="20:21" ht="17.100000000000001" customHeight="1">
      <c r="T72" s="89"/>
      <c r="U72" s="92"/>
    </row>
    <row r="73" spans="20:21" ht="17.100000000000001" customHeight="1">
      <c r="T73" s="89"/>
      <c r="U73" s="92"/>
    </row>
    <row r="74" spans="20:21" ht="17.100000000000001" customHeight="1">
      <c r="T74" s="89"/>
      <c r="U74" s="92"/>
    </row>
    <row r="75" spans="20:21" ht="17.100000000000001" customHeight="1">
      <c r="T75" s="89"/>
      <c r="U75" s="92"/>
    </row>
    <row r="76" spans="20:21" ht="17.100000000000001" customHeight="1">
      <c r="T76" s="89"/>
      <c r="U76" s="92"/>
    </row>
  </sheetData>
  <phoneticPr fontId="2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indexed="23"/>
  </sheetPr>
  <dimension ref="B1:BP31"/>
  <sheetViews>
    <sheetView workbookViewId="0"/>
  </sheetViews>
  <sheetFormatPr defaultRowHeight="17.100000000000001" customHeight="1"/>
  <cols>
    <col min="1" max="1" width="1.77734375" style="2" customWidth="1"/>
    <col min="2" max="16384" width="8.88671875" style="2"/>
  </cols>
  <sheetData>
    <row r="1" spans="2:68" ht="17.100000000000001" customHeight="1">
      <c r="B1" s="2">
        <v>1</v>
      </c>
      <c r="D1" s="2">
        <f>1+B1</f>
        <v>2</v>
      </c>
      <c r="F1" s="2">
        <f>1+D1</f>
        <v>3</v>
      </c>
      <c r="H1" s="2">
        <f>1+F1</f>
        <v>4</v>
      </c>
      <c r="J1" s="2">
        <f>1+H1</f>
        <v>5</v>
      </c>
      <c r="L1" s="2">
        <f>1+J1</f>
        <v>6</v>
      </c>
      <c r="N1" s="2">
        <f>1+L1</f>
        <v>7</v>
      </c>
      <c r="P1" s="2">
        <f>1+N1</f>
        <v>8</v>
      </c>
      <c r="R1" s="2">
        <f>1+P1</f>
        <v>9</v>
      </c>
      <c r="T1" s="2">
        <f>1+R1</f>
        <v>10</v>
      </c>
      <c r="V1" s="2">
        <f>1+T1</f>
        <v>11</v>
      </c>
      <c r="X1" s="2">
        <f>1+V1</f>
        <v>12</v>
      </c>
      <c r="Z1" s="2">
        <f>1+X1</f>
        <v>13</v>
      </c>
      <c r="AB1" s="2">
        <f>1+Z1</f>
        <v>14</v>
      </c>
      <c r="AD1" s="2">
        <f>1+AB1</f>
        <v>15</v>
      </c>
      <c r="AF1" s="2">
        <f>1+AD1</f>
        <v>16</v>
      </c>
      <c r="AH1" s="2">
        <f>1+AF1</f>
        <v>17</v>
      </c>
      <c r="AJ1" s="2">
        <f>1+AH1</f>
        <v>18</v>
      </c>
      <c r="AL1" s="2">
        <f>1+AJ1</f>
        <v>19</v>
      </c>
      <c r="AN1" s="2">
        <f>1+AL1</f>
        <v>20</v>
      </c>
      <c r="AP1" s="2">
        <f>1+AN1</f>
        <v>21</v>
      </c>
      <c r="AR1" s="2">
        <f>1+AP1</f>
        <v>22</v>
      </c>
      <c r="AT1" s="2">
        <f>1+AR1</f>
        <v>23</v>
      </c>
      <c r="AV1" s="2">
        <f>1+AT1</f>
        <v>24</v>
      </c>
      <c r="AX1" s="2">
        <f>1+AV1</f>
        <v>25</v>
      </c>
      <c r="AZ1" s="2">
        <f>1+AX1</f>
        <v>26</v>
      </c>
      <c r="BB1" s="2">
        <f>1+AZ1</f>
        <v>27</v>
      </c>
      <c r="BD1" s="2">
        <f>1+BB1</f>
        <v>28</v>
      </c>
      <c r="BF1" s="2">
        <f>1+BD1</f>
        <v>29</v>
      </c>
      <c r="BH1" s="2">
        <f>1+BF1</f>
        <v>30</v>
      </c>
      <c r="BJ1" s="2">
        <f>1+BH1</f>
        <v>31</v>
      </c>
      <c r="BN1" s="2">
        <v>2</v>
      </c>
    </row>
    <row r="2" spans="2:68" ht="17.100000000000001" customHeight="1">
      <c r="B2" s="3" t="str">
        <f>거래내역!$B$11</f>
        <v>날 짜</v>
      </c>
      <c r="C2" s="3" t="str">
        <f>거래내역!$C$11</f>
        <v>구 분</v>
      </c>
      <c r="D2" s="3" t="str">
        <f>거래내역!$B$11</f>
        <v>날 짜</v>
      </c>
      <c r="E2" s="3" t="str">
        <f>거래내역!$C$11</f>
        <v>구 분</v>
      </c>
      <c r="F2" s="3" t="str">
        <f>거래내역!$B$11</f>
        <v>날 짜</v>
      </c>
      <c r="G2" s="3" t="str">
        <f>거래내역!$C$11</f>
        <v>구 분</v>
      </c>
      <c r="H2" s="3" t="str">
        <f>거래내역!$B$11</f>
        <v>날 짜</v>
      </c>
      <c r="I2" s="3" t="str">
        <f>거래내역!$C$11</f>
        <v>구 분</v>
      </c>
      <c r="J2" s="3" t="str">
        <f>거래내역!$B$11</f>
        <v>날 짜</v>
      </c>
      <c r="K2" s="3" t="str">
        <f>거래내역!$C$11</f>
        <v>구 분</v>
      </c>
      <c r="L2" s="3" t="str">
        <f>거래내역!$B$11</f>
        <v>날 짜</v>
      </c>
      <c r="M2" s="3" t="str">
        <f>거래내역!$C$11</f>
        <v>구 분</v>
      </c>
      <c r="N2" s="3" t="str">
        <f>거래내역!$B$11</f>
        <v>날 짜</v>
      </c>
      <c r="O2" s="3" t="str">
        <f>거래내역!$C$11</f>
        <v>구 분</v>
      </c>
      <c r="P2" s="3" t="str">
        <f>거래내역!$B$11</f>
        <v>날 짜</v>
      </c>
      <c r="Q2" s="3" t="str">
        <f>거래내역!$C$11</f>
        <v>구 분</v>
      </c>
      <c r="R2" s="3" t="str">
        <f>거래내역!$B$11</f>
        <v>날 짜</v>
      </c>
      <c r="S2" s="3" t="str">
        <f>거래내역!$C$11</f>
        <v>구 분</v>
      </c>
      <c r="T2" s="3" t="str">
        <f>거래내역!$B$11</f>
        <v>날 짜</v>
      </c>
      <c r="U2" s="3" t="str">
        <f>거래내역!$C$11</f>
        <v>구 분</v>
      </c>
      <c r="V2" s="3" t="str">
        <f>거래내역!$B$11</f>
        <v>날 짜</v>
      </c>
      <c r="W2" s="3" t="str">
        <f>거래내역!$C$11</f>
        <v>구 분</v>
      </c>
      <c r="X2" s="3" t="str">
        <f>거래내역!$B$11</f>
        <v>날 짜</v>
      </c>
      <c r="Y2" s="3" t="str">
        <f>거래내역!$C$11</f>
        <v>구 분</v>
      </c>
      <c r="Z2" s="3" t="str">
        <f>거래내역!$B$11</f>
        <v>날 짜</v>
      </c>
      <c r="AA2" s="3" t="str">
        <f>거래내역!$C$11</f>
        <v>구 분</v>
      </c>
      <c r="AB2" s="3" t="str">
        <f>거래내역!$B$11</f>
        <v>날 짜</v>
      </c>
      <c r="AC2" s="3" t="str">
        <f>거래내역!$C$11</f>
        <v>구 분</v>
      </c>
      <c r="AD2" s="3" t="str">
        <f>거래내역!$B$11</f>
        <v>날 짜</v>
      </c>
      <c r="AE2" s="3" t="str">
        <f>거래내역!$C$11</f>
        <v>구 분</v>
      </c>
      <c r="AF2" s="3" t="str">
        <f>거래내역!$B$11</f>
        <v>날 짜</v>
      </c>
      <c r="AG2" s="3" t="str">
        <f>거래내역!$C$11</f>
        <v>구 분</v>
      </c>
      <c r="AH2" s="3" t="str">
        <f>거래내역!$B$11</f>
        <v>날 짜</v>
      </c>
      <c r="AI2" s="3" t="str">
        <f>거래내역!$C$11</f>
        <v>구 분</v>
      </c>
      <c r="AJ2" s="3" t="str">
        <f>거래내역!$B$11</f>
        <v>날 짜</v>
      </c>
      <c r="AK2" s="3" t="str">
        <f>거래내역!$C$11</f>
        <v>구 분</v>
      </c>
      <c r="AL2" s="3" t="str">
        <f>거래내역!$B$11</f>
        <v>날 짜</v>
      </c>
      <c r="AM2" s="3" t="str">
        <f>거래내역!$C$11</f>
        <v>구 분</v>
      </c>
      <c r="AN2" s="3" t="str">
        <f>거래내역!$B$11</f>
        <v>날 짜</v>
      </c>
      <c r="AO2" s="3" t="str">
        <f>거래내역!$C$11</f>
        <v>구 분</v>
      </c>
      <c r="AP2" s="3" t="str">
        <f>거래내역!$B$11</f>
        <v>날 짜</v>
      </c>
      <c r="AQ2" s="3" t="str">
        <f>거래내역!$C$11</f>
        <v>구 분</v>
      </c>
      <c r="AR2" s="3" t="str">
        <f>거래내역!$B$11</f>
        <v>날 짜</v>
      </c>
      <c r="AS2" s="3" t="str">
        <f>거래내역!$C$11</f>
        <v>구 분</v>
      </c>
      <c r="AT2" s="3" t="str">
        <f>거래내역!$B$11</f>
        <v>날 짜</v>
      </c>
      <c r="AU2" s="3" t="str">
        <f>거래내역!$C$11</f>
        <v>구 분</v>
      </c>
      <c r="AV2" s="3" t="str">
        <f>거래내역!$B$11</f>
        <v>날 짜</v>
      </c>
      <c r="AW2" s="3" t="str">
        <f>거래내역!$C$11</f>
        <v>구 분</v>
      </c>
      <c r="AX2" s="3" t="str">
        <f>거래내역!$B$11</f>
        <v>날 짜</v>
      </c>
      <c r="AY2" s="3" t="str">
        <f>거래내역!$C$11</f>
        <v>구 분</v>
      </c>
      <c r="AZ2" s="3" t="str">
        <f>거래내역!$B$11</f>
        <v>날 짜</v>
      </c>
      <c r="BA2" s="3" t="str">
        <f>거래내역!$C$11</f>
        <v>구 분</v>
      </c>
      <c r="BB2" s="3" t="str">
        <f>거래내역!$B$11</f>
        <v>날 짜</v>
      </c>
      <c r="BC2" s="3" t="str">
        <f>거래내역!$C$11</f>
        <v>구 분</v>
      </c>
      <c r="BD2" s="3" t="str">
        <f>거래내역!$B$11</f>
        <v>날 짜</v>
      </c>
      <c r="BE2" s="3" t="str">
        <f>거래내역!$C$11</f>
        <v>구 분</v>
      </c>
      <c r="BF2" s="3" t="str">
        <f>거래내역!$B$11</f>
        <v>날 짜</v>
      </c>
      <c r="BG2" s="3" t="str">
        <f>거래내역!$C$11</f>
        <v>구 분</v>
      </c>
      <c r="BH2" s="3" t="str">
        <f>거래내역!$B$11</f>
        <v>날 짜</v>
      </c>
      <c r="BI2" s="3" t="str">
        <f>거래내역!$C$11</f>
        <v>구 분</v>
      </c>
      <c r="BJ2" s="3" t="str">
        <f>거래내역!$B$11</f>
        <v>날 짜</v>
      </c>
      <c r="BK2" s="3" t="str">
        <f>거래내역!$C$11</f>
        <v>구 분</v>
      </c>
      <c r="BN2" s="3" t="str">
        <f>거래내역!$B$11</f>
        <v>날 짜</v>
      </c>
      <c r="BO2" s="3" t="str">
        <f>거래내역!$B$11</f>
        <v>날 짜</v>
      </c>
      <c r="BP2" s="3" t="str">
        <f>거래내역!$C$11</f>
        <v>구 분</v>
      </c>
    </row>
    <row r="3" spans="2:68" ht="17.100000000000001" customHeight="1">
      <c r="B3" s="4">
        <f>DATE(일일매입!$B$6,일일매입!$C$6,B1)</f>
        <v>42125</v>
      </c>
      <c r="C3" s="3" t="str">
        <f>"=" &amp; "매입"</f>
        <v>=매입</v>
      </c>
      <c r="D3" s="4">
        <f>DATE(일일매입!$B$6,일일매입!$C$6,D1)</f>
        <v>42126</v>
      </c>
      <c r="E3" s="3" t="str">
        <f t="shared" ref="E3" si="0">"=" &amp; "매입"</f>
        <v>=매입</v>
      </c>
      <c r="F3" s="4">
        <f>DATE(일일매입!$B$6,일일매입!$C$6,F1)</f>
        <v>42127</v>
      </c>
      <c r="G3" s="3" t="str">
        <f t="shared" ref="G3" si="1">"=" &amp; "매입"</f>
        <v>=매입</v>
      </c>
      <c r="H3" s="4">
        <f>DATE(일일매입!$B$6,일일매입!$C$6,H1)</f>
        <v>42128</v>
      </c>
      <c r="I3" s="3" t="str">
        <f t="shared" ref="I3" si="2">"=" &amp; "매입"</f>
        <v>=매입</v>
      </c>
      <c r="J3" s="4">
        <f>DATE(일일매입!$B$6,일일매입!$C$6,J1)</f>
        <v>42129</v>
      </c>
      <c r="K3" s="3" t="str">
        <f t="shared" ref="K3" si="3">"=" &amp; "매입"</f>
        <v>=매입</v>
      </c>
      <c r="L3" s="4">
        <f>DATE(일일매입!$B$6,일일매입!$C$6,L1)</f>
        <v>42130</v>
      </c>
      <c r="M3" s="3" t="str">
        <f t="shared" ref="M3" si="4">"=" &amp; "매입"</f>
        <v>=매입</v>
      </c>
      <c r="N3" s="4">
        <f>DATE(일일매입!$B$6,일일매입!$C$6,N1)</f>
        <v>42131</v>
      </c>
      <c r="O3" s="3" t="str">
        <f t="shared" ref="O3" si="5">"=" &amp; "매입"</f>
        <v>=매입</v>
      </c>
      <c r="P3" s="4">
        <f>DATE(일일매입!$B$6,일일매입!$C$6,P1)</f>
        <v>42132</v>
      </c>
      <c r="Q3" s="3" t="str">
        <f t="shared" ref="Q3" si="6">"=" &amp; "매입"</f>
        <v>=매입</v>
      </c>
      <c r="R3" s="4">
        <f>DATE(일일매입!$B$6,일일매입!$C$6,R1)</f>
        <v>42133</v>
      </c>
      <c r="S3" s="3" t="str">
        <f t="shared" ref="S3" si="7">"=" &amp; "매입"</f>
        <v>=매입</v>
      </c>
      <c r="T3" s="4">
        <f>DATE(일일매입!$B$6,일일매입!$C$6,T1)</f>
        <v>42134</v>
      </c>
      <c r="U3" s="3" t="str">
        <f t="shared" ref="U3" si="8">"=" &amp; "매입"</f>
        <v>=매입</v>
      </c>
      <c r="V3" s="4">
        <f>DATE(일일매입!$B$6,일일매입!$C$6,V1)</f>
        <v>42135</v>
      </c>
      <c r="W3" s="3" t="str">
        <f t="shared" ref="W3" si="9">"=" &amp; "매입"</f>
        <v>=매입</v>
      </c>
      <c r="X3" s="4">
        <f>DATE(일일매입!$B$6,일일매입!$C$6,X1)</f>
        <v>42136</v>
      </c>
      <c r="Y3" s="3" t="str">
        <f t="shared" ref="Y3" si="10">"=" &amp; "매입"</f>
        <v>=매입</v>
      </c>
      <c r="Z3" s="4">
        <f>DATE(일일매입!$B$6,일일매입!$C$6,Z1)</f>
        <v>42137</v>
      </c>
      <c r="AA3" s="3" t="str">
        <f t="shared" ref="AA3" si="11">"=" &amp; "매입"</f>
        <v>=매입</v>
      </c>
      <c r="AB3" s="4">
        <f>DATE(일일매입!$B$6,일일매입!$C$6,AB1)</f>
        <v>42138</v>
      </c>
      <c r="AC3" s="3" t="str">
        <f t="shared" ref="AC3" si="12">"=" &amp; "매입"</f>
        <v>=매입</v>
      </c>
      <c r="AD3" s="4">
        <f>DATE(일일매입!$B$6,일일매입!$C$6,AD1)</f>
        <v>42139</v>
      </c>
      <c r="AE3" s="3" t="str">
        <f t="shared" ref="AE3" si="13">"=" &amp; "매입"</f>
        <v>=매입</v>
      </c>
      <c r="AF3" s="4">
        <f>DATE(일일매입!$B$6,일일매입!$C$6,AF1)</f>
        <v>42140</v>
      </c>
      <c r="AG3" s="3" t="str">
        <f t="shared" ref="AG3" si="14">"=" &amp; "매입"</f>
        <v>=매입</v>
      </c>
      <c r="AH3" s="4">
        <f>DATE(일일매입!$B$6,일일매입!$C$6,AH1)</f>
        <v>42141</v>
      </c>
      <c r="AI3" s="3" t="str">
        <f t="shared" ref="AI3" si="15">"=" &amp; "매입"</f>
        <v>=매입</v>
      </c>
      <c r="AJ3" s="4">
        <f>DATE(일일매입!$B$6,일일매입!$C$6,AJ1)</f>
        <v>42142</v>
      </c>
      <c r="AK3" s="3" t="str">
        <f t="shared" ref="AK3" si="16">"=" &amp; "매입"</f>
        <v>=매입</v>
      </c>
      <c r="AL3" s="4">
        <f>DATE(일일매입!$B$6,일일매입!$C$6,AL1)</f>
        <v>42143</v>
      </c>
      <c r="AM3" s="3" t="str">
        <f t="shared" ref="AM3" si="17">"=" &amp; "매입"</f>
        <v>=매입</v>
      </c>
      <c r="AN3" s="4">
        <f>DATE(일일매입!$B$6,일일매입!$C$6,AN1)</f>
        <v>42144</v>
      </c>
      <c r="AO3" s="3" t="str">
        <f t="shared" ref="AO3" si="18">"=" &amp; "매입"</f>
        <v>=매입</v>
      </c>
      <c r="AP3" s="4">
        <f>DATE(일일매입!$B$6,일일매입!$C$6,AP1)</f>
        <v>42145</v>
      </c>
      <c r="AQ3" s="3" t="str">
        <f t="shared" ref="AQ3" si="19">"=" &amp; "매입"</f>
        <v>=매입</v>
      </c>
      <c r="AR3" s="4">
        <f>DATE(일일매입!$B$6,일일매입!$C$6,AR1)</f>
        <v>42146</v>
      </c>
      <c r="AS3" s="3" t="str">
        <f t="shared" ref="AS3" si="20">"=" &amp; "매입"</f>
        <v>=매입</v>
      </c>
      <c r="AT3" s="4">
        <f>DATE(일일매입!$B$6,일일매입!$C$6,AT1)</f>
        <v>42147</v>
      </c>
      <c r="AU3" s="3" t="str">
        <f t="shared" ref="AU3" si="21">"=" &amp; "매입"</f>
        <v>=매입</v>
      </c>
      <c r="AV3" s="4">
        <f>DATE(일일매입!$B$6,일일매입!$C$6,AV1)</f>
        <v>42148</v>
      </c>
      <c r="AW3" s="3" t="str">
        <f t="shared" ref="AW3" si="22">"=" &amp; "매입"</f>
        <v>=매입</v>
      </c>
      <c r="AX3" s="4">
        <f>DATE(일일매입!$B$6,일일매입!$C$6,AX1)</f>
        <v>42149</v>
      </c>
      <c r="AY3" s="3" t="str">
        <f t="shared" ref="AY3" si="23">"=" &amp; "매입"</f>
        <v>=매입</v>
      </c>
      <c r="AZ3" s="4">
        <f>DATE(일일매입!$B$6,일일매입!$C$6,AZ1)</f>
        <v>42150</v>
      </c>
      <c r="BA3" s="3" t="str">
        <f t="shared" ref="BA3" si="24">"=" &amp; "매입"</f>
        <v>=매입</v>
      </c>
      <c r="BB3" s="4">
        <f>DATE(일일매입!$B$6,일일매입!$C$6,BB1)</f>
        <v>42151</v>
      </c>
      <c r="BC3" s="3" t="str">
        <f t="shared" ref="BC3" si="25">"=" &amp; "매입"</f>
        <v>=매입</v>
      </c>
      <c r="BD3" s="4">
        <f>DATE(일일매입!$B$6,일일매입!$C$6,BD1)</f>
        <v>42152</v>
      </c>
      <c r="BE3" s="3" t="str">
        <f t="shared" ref="BE3" si="26">"=" &amp; "매입"</f>
        <v>=매입</v>
      </c>
      <c r="BF3" s="4">
        <f>DATE(일일매입!$B$6,일일매입!$C$6,BF1)</f>
        <v>42153</v>
      </c>
      <c r="BG3" s="3" t="str">
        <f t="shared" ref="BG3" si="27">"=" &amp; "매입"</f>
        <v>=매입</v>
      </c>
      <c r="BH3" s="4">
        <f>DATE(일일매입!$B$6,일일매입!$C$6,BH1)</f>
        <v>42154</v>
      </c>
      <c r="BI3" s="3" t="str">
        <f t="shared" ref="BI3" si="28">"=" &amp; "매입"</f>
        <v>=매입</v>
      </c>
      <c r="BJ3" s="4">
        <f>DATE(일일매입!$B$6,일일매입!$C$6,BJ1)</f>
        <v>42155</v>
      </c>
      <c r="BK3" s="3" t="str">
        <f>"=" &amp; "매입"</f>
        <v>=매입</v>
      </c>
      <c r="BN3" s="70" t="str">
        <f>"&gt;=" &amp; DATE(일일매입!B6,일일매입!C6,1)</f>
        <v>&gt;=42125</v>
      </c>
      <c r="BO3" s="70" t="str">
        <f>"&lt;=" &amp; DATE(일일매입!B6,일일매입!C6+1,1)-1</f>
        <v>&lt;=42155</v>
      </c>
      <c r="BP3" s="2" t="str">
        <f>"=" &amp; "매입"</f>
        <v>=매입</v>
      </c>
    </row>
    <row r="5" spans="2:68" ht="17.100000000000001" customHeight="1">
      <c r="B5" s="5" t="str">
        <f>거래내역!$D$11</f>
        <v>거래처명</v>
      </c>
      <c r="C5" s="6" t="str">
        <f>거래내역!$K$11</f>
        <v>금액</v>
      </c>
      <c r="D5" s="5" t="str">
        <f>거래내역!$D$11</f>
        <v>거래처명</v>
      </c>
      <c r="E5" s="6" t="str">
        <f>거래내역!$K$11</f>
        <v>금액</v>
      </c>
      <c r="F5" s="5" t="str">
        <f>거래내역!$D$11</f>
        <v>거래처명</v>
      </c>
      <c r="G5" s="6" t="str">
        <f>거래내역!$K$11</f>
        <v>금액</v>
      </c>
      <c r="H5" s="5" t="str">
        <f>거래내역!$D$11</f>
        <v>거래처명</v>
      </c>
      <c r="I5" s="6" t="str">
        <f>거래내역!$K$11</f>
        <v>금액</v>
      </c>
      <c r="J5" s="5" t="str">
        <f>거래내역!$D$11</f>
        <v>거래처명</v>
      </c>
      <c r="K5" s="6" t="str">
        <f>거래내역!$K$11</f>
        <v>금액</v>
      </c>
      <c r="L5" s="5" t="str">
        <f>거래내역!$D$11</f>
        <v>거래처명</v>
      </c>
      <c r="M5" s="6" t="str">
        <f>거래내역!$K$11</f>
        <v>금액</v>
      </c>
      <c r="N5" s="5" t="str">
        <f>거래내역!$D$11</f>
        <v>거래처명</v>
      </c>
      <c r="O5" s="6" t="str">
        <f>거래내역!$K$11</f>
        <v>금액</v>
      </c>
      <c r="P5" s="5" t="str">
        <f>거래내역!$D$11</f>
        <v>거래처명</v>
      </c>
      <c r="Q5" s="6" t="str">
        <f>거래내역!$K$11</f>
        <v>금액</v>
      </c>
      <c r="R5" s="5" t="str">
        <f>거래내역!$D$11</f>
        <v>거래처명</v>
      </c>
      <c r="S5" s="6" t="str">
        <f>거래내역!$K$11</f>
        <v>금액</v>
      </c>
      <c r="T5" s="5" t="str">
        <f>거래내역!$D$11</f>
        <v>거래처명</v>
      </c>
      <c r="U5" s="6" t="str">
        <f>거래내역!$K$11</f>
        <v>금액</v>
      </c>
      <c r="V5" s="5" t="str">
        <f>거래내역!$D$11</f>
        <v>거래처명</v>
      </c>
      <c r="W5" s="6" t="str">
        <f>거래내역!$K$11</f>
        <v>금액</v>
      </c>
      <c r="X5" s="5" t="str">
        <f>거래내역!$D$11</f>
        <v>거래처명</v>
      </c>
      <c r="Y5" s="6" t="str">
        <f>거래내역!$K$11</f>
        <v>금액</v>
      </c>
      <c r="Z5" s="5" t="str">
        <f>거래내역!$D$11</f>
        <v>거래처명</v>
      </c>
      <c r="AA5" s="6" t="str">
        <f>거래내역!$K$11</f>
        <v>금액</v>
      </c>
      <c r="AB5" s="5" t="str">
        <f>거래내역!$D$11</f>
        <v>거래처명</v>
      </c>
      <c r="AC5" s="6" t="str">
        <f>거래내역!$K$11</f>
        <v>금액</v>
      </c>
      <c r="AD5" s="5" t="str">
        <f>거래내역!$D$11</f>
        <v>거래처명</v>
      </c>
      <c r="AE5" s="6" t="str">
        <f>거래내역!$K$11</f>
        <v>금액</v>
      </c>
      <c r="AF5" s="5" t="str">
        <f>거래내역!$D$11</f>
        <v>거래처명</v>
      </c>
      <c r="AG5" s="6" t="str">
        <f>거래내역!$K$11</f>
        <v>금액</v>
      </c>
      <c r="AH5" s="5" t="str">
        <f>거래내역!$D$11</f>
        <v>거래처명</v>
      </c>
      <c r="AI5" s="6" t="str">
        <f>거래내역!$K$11</f>
        <v>금액</v>
      </c>
      <c r="AJ5" s="5" t="str">
        <f>거래내역!$D$11</f>
        <v>거래처명</v>
      </c>
      <c r="AK5" s="6" t="str">
        <f>거래내역!$K$11</f>
        <v>금액</v>
      </c>
      <c r="AL5" s="5" t="str">
        <f>거래내역!$D$11</f>
        <v>거래처명</v>
      </c>
      <c r="AM5" s="6" t="str">
        <f>거래내역!$K$11</f>
        <v>금액</v>
      </c>
      <c r="AN5" s="5" t="str">
        <f>거래내역!$D$11</f>
        <v>거래처명</v>
      </c>
      <c r="AO5" s="6" t="str">
        <f>거래내역!$K$11</f>
        <v>금액</v>
      </c>
      <c r="AP5" s="5" t="str">
        <f>거래내역!$D$11</f>
        <v>거래처명</v>
      </c>
      <c r="AQ5" s="6" t="str">
        <f>거래내역!$K$11</f>
        <v>금액</v>
      </c>
      <c r="AR5" s="5" t="str">
        <f>거래내역!$D$11</f>
        <v>거래처명</v>
      </c>
      <c r="AS5" s="6" t="str">
        <f>거래내역!$K$11</f>
        <v>금액</v>
      </c>
      <c r="AT5" s="5" t="str">
        <f>거래내역!$D$11</f>
        <v>거래처명</v>
      </c>
      <c r="AU5" s="6" t="str">
        <f>거래내역!$K$11</f>
        <v>금액</v>
      </c>
      <c r="AV5" s="5" t="str">
        <f>거래내역!$D$11</f>
        <v>거래처명</v>
      </c>
      <c r="AW5" s="6" t="str">
        <f>거래내역!$K$11</f>
        <v>금액</v>
      </c>
      <c r="AX5" s="5" t="str">
        <f>거래내역!$D$11</f>
        <v>거래처명</v>
      </c>
      <c r="AY5" s="6" t="str">
        <f>거래내역!$K$11</f>
        <v>금액</v>
      </c>
      <c r="AZ5" s="5" t="str">
        <f>거래내역!$D$11</f>
        <v>거래처명</v>
      </c>
      <c r="BA5" s="6" t="str">
        <f>거래내역!$K$11</f>
        <v>금액</v>
      </c>
      <c r="BB5" s="5" t="str">
        <f>거래내역!$D$11</f>
        <v>거래처명</v>
      </c>
      <c r="BC5" s="6" t="str">
        <f>거래내역!$K$11</f>
        <v>금액</v>
      </c>
      <c r="BD5" s="5" t="str">
        <f>거래내역!$D$11</f>
        <v>거래처명</v>
      </c>
      <c r="BE5" s="6" t="str">
        <f>거래내역!$K$11</f>
        <v>금액</v>
      </c>
      <c r="BF5" s="5" t="str">
        <f>거래내역!$D$11</f>
        <v>거래처명</v>
      </c>
      <c r="BG5" s="6" t="str">
        <f>거래내역!$K$11</f>
        <v>금액</v>
      </c>
      <c r="BH5" s="5" t="str">
        <f>거래내역!$D$11</f>
        <v>거래처명</v>
      </c>
      <c r="BI5" s="6" t="str">
        <f>거래내역!$K$11</f>
        <v>금액</v>
      </c>
      <c r="BJ5" s="5" t="str">
        <f>거래내역!$D$11</f>
        <v>거래처명</v>
      </c>
      <c r="BK5" s="6" t="str">
        <f>거래내역!$K$11</f>
        <v>금액</v>
      </c>
      <c r="BN5" s="5" t="str">
        <f>거래내역!$D$11</f>
        <v>거래처명</v>
      </c>
    </row>
    <row r="6" spans="2:68" ht="17.100000000000001" customHeight="1">
      <c r="B6" s="7"/>
      <c r="C6" s="8"/>
      <c r="D6" s="9"/>
      <c r="E6" s="8"/>
      <c r="F6" s="12"/>
      <c r="G6" s="13"/>
      <c r="H6" s="89"/>
      <c r="I6" s="92"/>
      <c r="J6" s="89"/>
      <c r="K6" s="92"/>
      <c r="L6" s="89"/>
      <c r="M6" s="92"/>
      <c r="N6" s="89"/>
      <c r="O6" s="92"/>
      <c r="P6" s="12"/>
      <c r="Q6" s="13"/>
      <c r="R6" s="89"/>
      <c r="S6" s="92"/>
      <c r="T6" s="89" t="s">
        <v>231</v>
      </c>
      <c r="U6" s="92">
        <v>330000</v>
      </c>
      <c r="V6" s="89"/>
      <c r="W6" s="92"/>
      <c r="X6" s="89"/>
      <c r="Y6" s="92"/>
      <c r="Z6" s="89"/>
      <c r="AA6" s="92"/>
      <c r="AB6" s="89"/>
      <c r="AC6" s="92"/>
      <c r="AD6" s="89"/>
      <c r="AE6" s="92"/>
      <c r="AF6" s="89"/>
      <c r="AG6" s="92"/>
      <c r="AH6" s="89"/>
      <c r="AI6" s="92"/>
      <c r="AJ6" s="89"/>
      <c r="AK6" s="92"/>
      <c r="AL6" s="89"/>
      <c r="AM6" s="92"/>
      <c r="AN6" s="89"/>
      <c r="AO6" s="92"/>
      <c r="AP6" s="89"/>
      <c r="AQ6" s="92"/>
      <c r="AR6" s="89"/>
      <c r="AS6" s="92"/>
      <c r="AT6" s="89"/>
      <c r="AU6" s="92"/>
      <c r="AV6" s="89"/>
      <c r="AW6" s="92"/>
      <c r="AX6" s="89"/>
      <c r="AY6" s="92"/>
      <c r="AZ6" s="89"/>
      <c r="BA6" s="92"/>
      <c r="BB6" s="89"/>
      <c r="BC6" s="92"/>
      <c r="BD6" s="89"/>
      <c r="BE6" s="92"/>
      <c r="BJ6" s="89"/>
      <c r="BK6" s="92"/>
      <c r="BN6" s="89" t="s">
        <v>231</v>
      </c>
    </row>
    <row r="7" spans="2:68" ht="17.100000000000001" customHeight="1">
      <c r="B7" s="9"/>
      <c r="C7" s="8"/>
      <c r="D7" s="9"/>
      <c r="E7" s="8"/>
      <c r="H7" s="89"/>
      <c r="I7" s="92"/>
      <c r="J7" s="89"/>
      <c r="K7" s="92"/>
      <c r="L7" s="89"/>
      <c r="M7" s="92"/>
      <c r="N7" s="89"/>
      <c r="O7" s="92"/>
      <c r="R7" s="89"/>
      <c r="S7" s="92"/>
      <c r="T7" s="89" t="s">
        <v>229</v>
      </c>
      <c r="U7" s="92">
        <v>110000</v>
      </c>
      <c r="V7" s="89"/>
      <c r="W7" s="92"/>
      <c r="X7" s="89"/>
      <c r="Y7" s="92"/>
      <c r="Z7" s="89"/>
      <c r="AA7" s="92"/>
      <c r="AB7" s="89"/>
      <c r="AC7" s="92"/>
      <c r="AD7" s="89"/>
      <c r="AE7" s="92"/>
      <c r="AF7" s="89"/>
      <c r="AG7" s="92"/>
      <c r="AH7" s="89"/>
      <c r="AI7" s="92"/>
      <c r="AJ7" s="89"/>
      <c r="AK7" s="92"/>
      <c r="AL7" s="89"/>
      <c r="AM7" s="92"/>
      <c r="AN7" s="89"/>
      <c r="AO7" s="92"/>
      <c r="AP7" s="89"/>
      <c r="AQ7" s="92"/>
      <c r="AR7" s="89"/>
      <c r="AS7" s="92"/>
      <c r="AT7" s="89"/>
      <c r="AU7" s="92"/>
      <c r="AV7" s="89"/>
      <c r="AW7" s="92"/>
      <c r="AX7" s="89"/>
      <c r="AY7" s="92"/>
      <c r="AZ7" s="89"/>
      <c r="BA7" s="92"/>
      <c r="BB7" s="89"/>
      <c r="BC7" s="92"/>
      <c r="BD7" s="89"/>
      <c r="BE7" s="92"/>
      <c r="BN7" s="89" t="s">
        <v>229</v>
      </c>
    </row>
    <row r="8" spans="2:68" ht="17.100000000000001" customHeight="1">
      <c r="H8" s="89"/>
      <c r="I8" s="92"/>
      <c r="J8" s="89"/>
      <c r="K8" s="92"/>
      <c r="L8" s="89"/>
      <c r="M8" s="92"/>
      <c r="N8" s="89"/>
      <c r="O8" s="92"/>
      <c r="R8" s="89"/>
      <c r="S8" s="92"/>
      <c r="T8" s="89" t="s">
        <v>229</v>
      </c>
      <c r="U8" s="92">
        <v>330000</v>
      </c>
      <c r="V8" s="89"/>
      <c r="W8" s="92"/>
      <c r="X8" s="89"/>
      <c r="Y8" s="92"/>
      <c r="Z8" s="89"/>
      <c r="AA8" s="92"/>
      <c r="AB8" s="89"/>
      <c r="AC8" s="92"/>
      <c r="AD8" s="89"/>
      <c r="AE8" s="92"/>
      <c r="AF8" s="89"/>
      <c r="AG8" s="92"/>
      <c r="AH8" s="89"/>
      <c r="AI8" s="92"/>
      <c r="AJ8" s="89"/>
      <c r="AK8" s="92"/>
      <c r="AL8" s="89"/>
      <c r="AM8" s="92"/>
      <c r="AN8" s="89"/>
      <c r="AO8" s="92"/>
      <c r="AP8" s="89"/>
      <c r="AQ8" s="92"/>
      <c r="AR8" s="89"/>
      <c r="AS8" s="92"/>
      <c r="AT8" s="89"/>
      <c r="AU8" s="92"/>
      <c r="AV8" s="89"/>
      <c r="AW8" s="92"/>
      <c r="AX8" s="89"/>
      <c r="AY8" s="92"/>
      <c r="AZ8" s="89"/>
      <c r="BA8" s="92"/>
      <c r="BB8" s="89"/>
      <c r="BC8" s="92"/>
      <c r="BD8" s="89"/>
      <c r="BE8" s="92"/>
      <c r="BN8" s="89"/>
    </row>
    <row r="9" spans="2:68" ht="17.100000000000001" customHeight="1">
      <c r="T9" s="89" t="s">
        <v>229</v>
      </c>
      <c r="U9" s="92">
        <v>330000</v>
      </c>
      <c r="AL9" s="89"/>
      <c r="AM9" s="92"/>
      <c r="AN9" s="89"/>
      <c r="AO9" s="92"/>
      <c r="AP9" s="89"/>
      <c r="AQ9" s="92"/>
      <c r="AR9" s="89"/>
      <c r="AS9" s="92"/>
      <c r="AT9" s="89"/>
      <c r="AU9" s="92"/>
      <c r="AV9" s="89"/>
      <c r="AW9" s="92"/>
      <c r="BN9" s="89"/>
    </row>
    <row r="10" spans="2:68" ht="17.100000000000001" customHeight="1">
      <c r="T10" s="89" t="s">
        <v>229</v>
      </c>
      <c r="U10" s="92">
        <v>330000</v>
      </c>
      <c r="BN10" s="89"/>
    </row>
    <row r="11" spans="2:68" ht="17.100000000000001" customHeight="1">
      <c r="T11" s="89"/>
      <c r="U11" s="92"/>
      <c r="BN11" s="89"/>
    </row>
    <row r="12" spans="2:68" ht="17.100000000000001" customHeight="1">
      <c r="T12" s="89"/>
      <c r="U12" s="92"/>
      <c r="BN12" s="89"/>
    </row>
    <row r="13" spans="2:68" ht="17.100000000000001" customHeight="1">
      <c r="T13" s="89"/>
      <c r="U13" s="92"/>
      <c r="BN13" s="89"/>
    </row>
    <row r="14" spans="2:68" ht="17.100000000000001" customHeight="1">
      <c r="T14" s="89"/>
      <c r="U14" s="92"/>
      <c r="BN14" s="89"/>
    </row>
    <row r="15" spans="2:68" ht="17.100000000000001" customHeight="1">
      <c r="T15" s="89"/>
      <c r="U15" s="92"/>
      <c r="BN15" s="89"/>
    </row>
    <row r="16" spans="2:68" ht="17.100000000000001" customHeight="1">
      <c r="T16" s="89"/>
      <c r="U16" s="92"/>
      <c r="BN16" s="89"/>
    </row>
    <row r="17" spans="20:66" ht="17.100000000000001" customHeight="1">
      <c r="T17" s="89"/>
      <c r="U17" s="92"/>
      <c r="BN17" s="89"/>
    </row>
    <row r="18" spans="20:66" ht="17.100000000000001" customHeight="1">
      <c r="T18" s="89"/>
      <c r="U18" s="92"/>
      <c r="BN18" s="89"/>
    </row>
    <row r="19" spans="20:66" ht="17.100000000000001" customHeight="1">
      <c r="T19" s="89"/>
      <c r="U19" s="92"/>
      <c r="BN19" s="89"/>
    </row>
    <row r="20" spans="20:66" ht="17.100000000000001" customHeight="1">
      <c r="T20" s="89"/>
      <c r="U20" s="92"/>
      <c r="BN20" s="89"/>
    </row>
    <row r="21" spans="20:66" ht="17.100000000000001" customHeight="1">
      <c r="T21" s="89"/>
      <c r="U21" s="92"/>
      <c r="BN21" s="89"/>
    </row>
    <row r="22" spans="20:66" ht="17.100000000000001" customHeight="1">
      <c r="T22" s="89"/>
      <c r="U22" s="92"/>
      <c r="BN22" s="89"/>
    </row>
    <row r="23" spans="20:66" ht="17.100000000000001" customHeight="1">
      <c r="T23" s="89"/>
      <c r="U23" s="92"/>
      <c r="BN23" s="89"/>
    </row>
    <row r="24" spans="20:66" ht="17.100000000000001" customHeight="1">
      <c r="T24" s="89"/>
      <c r="U24" s="92"/>
      <c r="BN24" s="89"/>
    </row>
    <row r="25" spans="20:66" ht="17.100000000000001" customHeight="1">
      <c r="T25" s="89"/>
      <c r="U25" s="92"/>
      <c r="BN25" s="89"/>
    </row>
    <row r="26" spans="20:66" ht="17.100000000000001" customHeight="1">
      <c r="T26" s="89"/>
      <c r="U26" s="92"/>
      <c r="BN26" s="89"/>
    </row>
    <row r="27" spans="20:66" ht="17.100000000000001" customHeight="1">
      <c r="T27" s="89"/>
      <c r="U27" s="92"/>
    </row>
    <row r="28" spans="20:66" ht="17.100000000000001" customHeight="1">
      <c r="T28" s="89"/>
      <c r="U28" s="92"/>
    </row>
    <row r="29" spans="20:66" ht="17.100000000000001" customHeight="1">
      <c r="T29" s="89"/>
      <c r="U29" s="92"/>
    </row>
    <row r="30" spans="20:66" ht="17.100000000000001" customHeight="1">
      <c r="T30" s="89"/>
      <c r="U30" s="92"/>
    </row>
    <row r="31" spans="20:66" ht="17.100000000000001" customHeight="1">
      <c r="T31" s="89"/>
      <c r="U31" s="92"/>
    </row>
  </sheetData>
  <phoneticPr fontId="2" type="noConversion"/>
  <pageMargins left="0.75" right="0.75" top="1" bottom="1" header="0.5" footer="0.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>
    <tabColor indexed="23"/>
  </sheetPr>
  <dimension ref="B1:DY76"/>
  <sheetViews>
    <sheetView topLeftCell="DE1" workbookViewId="0">
      <selection activeCell="DF10" sqref="DF10"/>
    </sheetView>
  </sheetViews>
  <sheetFormatPr defaultRowHeight="17.100000000000001" customHeight="1"/>
  <cols>
    <col min="1" max="1" width="1.77734375" style="2" customWidth="1"/>
    <col min="2" max="16384" width="8.88671875" style="2"/>
  </cols>
  <sheetData>
    <row r="1" spans="2:129" ht="17.100000000000001" customHeight="1">
      <c r="B1" s="2">
        <v>1</v>
      </c>
      <c r="D1" s="2">
        <f>1+B1</f>
        <v>2</v>
      </c>
      <c r="F1" s="2">
        <f>1+D1</f>
        <v>3</v>
      </c>
      <c r="H1" s="2">
        <f>1+F1</f>
        <v>4</v>
      </c>
      <c r="J1" s="2">
        <f>1+H1</f>
        <v>5</v>
      </c>
      <c r="L1" s="2">
        <f>1+J1</f>
        <v>6</v>
      </c>
      <c r="N1" s="2">
        <f>1+L1</f>
        <v>7</v>
      </c>
      <c r="P1" s="2">
        <f>1+N1</f>
        <v>8</v>
      </c>
      <c r="R1" s="2">
        <f>1+P1</f>
        <v>9</v>
      </c>
      <c r="T1" s="2">
        <f>1+R1</f>
        <v>10</v>
      </c>
      <c r="V1" s="2">
        <f>1+T1</f>
        <v>11</v>
      </c>
      <c r="X1" s="2">
        <f>1+V1</f>
        <v>12</v>
      </c>
      <c r="Z1" s="2">
        <f>1+X1</f>
        <v>13</v>
      </c>
      <c r="AB1" s="2">
        <f>1+Z1</f>
        <v>14</v>
      </c>
      <c r="AD1" s="2">
        <f>1+AB1</f>
        <v>15</v>
      </c>
      <c r="AF1" s="2">
        <f>1+AD1</f>
        <v>16</v>
      </c>
      <c r="AH1" s="2">
        <f>1+AF1</f>
        <v>17</v>
      </c>
      <c r="AJ1" s="2">
        <f>1+AH1</f>
        <v>18</v>
      </c>
      <c r="AL1" s="2">
        <f>1+AJ1</f>
        <v>19</v>
      </c>
      <c r="AN1" s="2">
        <f>1+AL1</f>
        <v>20</v>
      </c>
      <c r="AP1" s="2">
        <f>1+AN1</f>
        <v>21</v>
      </c>
      <c r="AR1" s="2">
        <f>1+AP1</f>
        <v>22</v>
      </c>
      <c r="AT1" s="2">
        <f>1+AR1</f>
        <v>23</v>
      </c>
      <c r="AV1" s="2">
        <f>1+AT1</f>
        <v>24</v>
      </c>
      <c r="AX1" s="2">
        <f>1+AV1</f>
        <v>25</v>
      </c>
      <c r="AZ1" s="2">
        <f>1+AX1</f>
        <v>26</v>
      </c>
      <c r="BB1" s="2">
        <f>1+AZ1</f>
        <v>27</v>
      </c>
      <c r="BD1" s="2">
        <f>1+BB1</f>
        <v>28</v>
      </c>
      <c r="BF1" s="2">
        <f>1+BD1</f>
        <v>29</v>
      </c>
      <c r="BH1" s="2">
        <f>1+BF1</f>
        <v>30</v>
      </c>
      <c r="BJ1" s="2">
        <f>1+BH1</f>
        <v>31</v>
      </c>
      <c r="BL1" s="2">
        <v>1</v>
      </c>
      <c r="BN1" s="2">
        <f>1+BL1</f>
        <v>2</v>
      </c>
      <c r="BP1" s="2">
        <f>1+BN1</f>
        <v>3</v>
      </c>
      <c r="BR1" s="2">
        <f>1+BP1</f>
        <v>4</v>
      </c>
      <c r="BT1" s="2">
        <f>1+BR1</f>
        <v>5</v>
      </c>
      <c r="BV1" s="2">
        <f>1+BT1</f>
        <v>6</v>
      </c>
      <c r="BX1" s="2">
        <f>1+BV1</f>
        <v>7</v>
      </c>
      <c r="BZ1" s="2">
        <f>1+BX1</f>
        <v>8</v>
      </c>
      <c r="CB1" s="2">
        <f>1+BZ1</f>
        <v>9</v>
      </c>
      <c r="CD1" s="2">
        <f>1+CB1</f>
        <v>10</v>
      </c>
      <c r="CF1" s="2">
        <f>1+CD1</f>
        <v>11</v>
      </c>
      <c r="CH1" s="2">
        <f>1+CF1</f>
        <v>12</v>
      </c>
      <c r="CJ1" s="2">
        <f>1+CH1</f>
        <v>13</v>
      </c>
      <c r="CL1" s="2">
        <f>1+CJ1</f>
        <v>14</v>
      </c>
      <c r="CN1" s="2">
        <f>1+CL1</f>
        <v>15</v>
      </c>
      <c r="CP1" s="2">
        <f>1+CN1</f>
        <v>16</v>
      </c>
      <c r="CR1" s="2">
        <f>1+CP1</f>
        <v>17</v>
      </c>
      <c r="CT1" s="2">
        <f>1+CR1</f>
        <v>18</v>
      </c>
      <c r="CV1" s="2">
        <f>1+CT1</f>
        <v>19</v>
      </c>
      <c r="CX1" s="2">
        <f>1+CV1</f>
        <v>20</v>
      </c>
      <c r="CZ1" s="2">
        <f>1+CX1</f>
        <v>21</v>
      </c>
      <c r="DB1" s="2">
        <f>1+CZ1</f>
        <v>22</v>
      </c>
      <c r="DD1" s="2">
        <f>1+DB1</f>
        <v>23</v>
      </c>
      <c r="DF1" s="2">
        <f>1+DD1</f>
        <v>24</v>
      </c>
      <c r="DH1" s="2">
        <f>1+DF1</f>
        <v>25</v>
      </c>
      <c r="DJ1" s="2">
        <f>1+DH1</f>
        <v>26</v>
      </c>
      <c r="DL1" s="2">
        <f>1+DJ1</f>
        <v>27</v>
      </c>
      <c r="DN1" s="2">
        <f>1+DL1</f>
        <v>28</v>
      </c>
      <c r="DP1" s="2">
        <f>1+DN1</f>
        <v>29</v>
      </c>
      <c r="DR1" s="2">
        <f>1+DP1</f>
        <v>30</v>
      </c>
      <c r="DT1" s="2">
        <f>1+DR1</f>
        <v>31</v>
      </c>
      <c r="DX1" s="2">
        <v>2</v>
      </c>
    </row>
    <row r="2" spans="2:129" ht="17.100000000000001" customHeight="1">
      <c r="B2" s="3" t="str">
        <f>거래내역!$B$11</f>
        <v>날 짜</v>
      </c>
      <c r="C2" s="3" t="str">
        <f>거래내역!$C$11</f>
        <v>구 분</v>
      </c>
      <c r="D2" s="3" t="str">
        <f>거래내역!$B$11</f>
        <v>날 짜</v>
      </c>
      <c r="E2" s="3" t="str">
        <f>거래내역!$C$11</f>
        <v>구 분</v>
      </c>
      <c r="F2" s="3" t="str">
        <f>거래내역!$B$11</f>
        <v>날 짜</v>
      </c>
      <c r="G2" s="3" t="str">
        <f>거래내역!$C$11</f>
        <v>구 분</v>
      </c>
      <c r="H2" s="3" t="str">
        <f>거래내역!$B$11</f>
        <v>날 짜</v>
      </c>
      <c r="I2" s="3" t="str">
        <f>거래내역!$C$11</f>
        <v>구 분</v>
      </c>
      <c r="J2" s="3" t="str">
        <f>거래내역!$B$11</f>
        <v>날 짜</v>
      </c>
      <c r="K2" s="3" t="str">
        <f>거래내역!$C$11</f>
        <v>구 분</v>
      </c>
      <c r="L2" s="3" t="str">
        <f>거래내역!$B$11</f>
        <v>날 짜</v>
      </c>
      <c r="M2" s="3" t="str">
        <f>거래내역!$C$11</f>
        <v>구 분</v>
      </c>
      <c r="N2" s="3" t="str">
        <f>거래내역!$B$11</f>
        <v>날 짜</v>
      </c>
      <c r="O2" s="3" t="str">
        <f>거래내역!$C$11</f>
        <v>구 분</v>
      </c>
      <c r="P2" s="3" t="str">
        <f>거래내역!$B$11</f>
        <v>날 짜</v>
      </c>
      <c r="Q2" s="3" t="str">
        <f>거래내역!$C$11</f>
        <v>구 분</v>
      </c>
      <c r="R2" s="3" t="str">
        <f>거래내역!$B$11</f>
        <v>날 짜</v>
      </c>
      <c r="S2" s="3" t="str">
        <f>거래내역!$C$11</f>
        <v>구 분</v>
      </c>
      <c r="T2" s="3" t="str">
        <f>거래내역!$B$11</f>
        <v>날 짜</v>
      </c>
      <c r="U2" s="3" t="str">
        <f>거래내역!$C$11</f>
        <v>구 분</v>
      </c>
      <c r="V2" s="3" t="str">
        <f>거래내역!$B$11</f>
        <v>날 짜</v>
      </c>
      <c r="W2" s="3" t="str">
        <f>거래내역!$C$11</f>
        <v>구 분</v>
      </c>
      <c r="X2" s="3" t="str">
        <f>거래내역!$B$11</f>
        <v>날 짜</v>
      </c>
      <c r="Y2" s="3" t="str">
        <f>거래내역!$C$11</f>
        <v>구 분</v>
      </c>
      <c r="Z2" s="3" t="str">
        <f>거래내역!$B$11</f>
        <v>날 짜</v>
      </c>
      <c r="AA2" s="3" t="str">
        <f>거래내역!$C$11</f>
        <v>구 분</v>
      </c>
      <c r="AB2" s="3" t="str">
        <f>거래내역!$B$11</f>
        <v>날 짜</v>
      </c>
      <c r="AC2" s="3" t="str">
        <f>거래내역!$C$11</f>
        <v>구 분</v>
      </c>
      <c r="AD2" s="3" t="str">
        <f>거래내역!$B$11</f>
        <v>날 짜</v>
      </c>
      <c r="AE2" s="3" t="str">
        <f>거래내역!$C$11</f>
        <v>구 분</v>
      </c>
      <c r="AF2" s="3" t="str">
        <f>거래내역!$B$11</f>
        <v>날 짜</v>
      </c>
      <c r="AG2" s="3" t="str">
        <f>거래내역!$C$11</f>
        <v>구 분</v>
      </c>
      <c r="AH2" s="3" t="str">
        <f>거래내역!$B$11</f>
        <v>날 짜</v>
      </c>
      <c r="AI2" s="3" t="str">
        <f>거래내역!$C$11</f>
        <v>구 분</v>
      </c>
      <c r="AJ2" s="3" t="str">
        <f>거래내역!$B$11</f>
        <v>날 짜</v>
      </c>
      <c r="AK2" s="3" t="str">
        <f>거래내역!$C$11</f>
        <v>구 분</v>
      </c>
      <c r="AL2" s="3" t="str">
        <f>거래내역!$B$11</f>
        <v>날 짜</v>
      </c>
      <c r="AM2" s="3" t="str">
        <f>거래내역!$C$11</f>
        <v>구 분</v>
      </c>
      <c r="AN2" s="3" t="str">
        <f>거래내역!$B$11</f>
        <v>날 짜</v>
      </c>
      <c r="AO2" s="3" t="str">
        <f>거래내역!$C$11</f>
        <v>구 분</v>
      </c>
      <c r="AP2" s="3" t="str">
        <f>거래내역!$B$11</f>
        <v>날 짜</v>
      </c>
      <c r="AQ2" s="3" t="str">
        <f>거래내역!$C$11</f>
        <v>구 분</v>
      </c>
      <c r="AR2" s="3" t="str">
        <f>거래내역!$B$11</f>
        <v>날 짜</v>
      </c>
      <c r="AS2" s="3" t="str">
        <f>거래내역!$C$11</f>
        <v>구 분</v>
      </c>
      <c r="AT2" s="3" t="str">
        <f>거래내역!$B$11</f>
        <v>날 짜</v>
      </c>
      <c r="AU2" s="3" t="str">
        <f>거래내역!$C$11</f>
        <v>구 분</v>
      </c>
      <c r="AV2" s="3" t="str">
        <f>거래내역!$B$11</f>
        <v>날 짜</v>
      </c>
      <c r="AW2" s="3" t="str">
        <f>거래내역!$C$11</f>
        <v>구 분</v>
      </c>
      <c r="AX2" s="3" t="str">
        <f>거래내역!$B$11</f>
        <v>날 짜</v>
      </c>
      <c r="AY2" s="3" t="str">
        <f>거래내역!$C$11</f>
        <v>구 분</v>
      </c>
      <c r="AZ2" s="3" t="str">
        <f>거래내역!$B$11</f>
        <v>날 짜</v>
      </c>
      <c r="BA2" s="3" t="str">
        <f>거래내역!$C$11</f>
        <v>구 분</v>
      </c>
      <c r="BB2" s="3" t="str">
        <f>거래내역!$B$11</f>
        <v>날 짜</v>
      </c>
      <c r="BC2" s="3" t="str">
        <f>거래내역!$C$11</f>
        <v>구 분</v>
      </c>
      <c r="BD2" s="3" t="str">
        <f>거래내역!$B$11</f>
        <v>날 짜</v>
      </c>
      <c r="BE2" s="3" t="str">
        <f>거래내역!$C$11</f>
        <v>구 분</v>
      </c>
      <c r="BF2" s="3" t="str">
        <f>거래내역!$B$11</f>
        <v>날 짜</v>
      </c>
      <c r="BG2" s="3" t="str">
        <f>거래내역!$C$11</f>
        <v>구 분</v>
      </c>
      <c r="BH2" s="3" t="str">
        <f>거래내역!$B$11</f>
        <v>날 짜</v>
      </c>
      <c r="BI2" s="3" t="str">
        <f>거래내역!$C$11</f>
        <v>구 분</v>
      </c>
      <c r="BJ2" s="3" t="str">
        <f>거래내역!$B$11</f>
        <v>날 짜</v>
      </c>
      <c r="BK2" s="3" t="str">
        <f>거래내역!$C$11</f>
        <v>구 분</v>
      </c>
      <c r="BL2" s="3" t="str">
        <f>거래내역!$B$11</f>
        <v>날 짜</v>
      </c>
      <c r="BM2" s="3" t="str">
        <f>거래내역!$C$11</f>
        <v>구 분</v>
      </c>
      <c r="BN2" s="3" t="str">
        <f>거래내역!$B$11</f>
        <v>날 짜</v>
      </c>
      <c r="BO2" s="3" t="str">
        <f>거래내역!$C$11</f>
        <v>구 분</v>
      </c>
      <c r="BP2" s="3" t="str">
        <f>거래내역!$B$11</f>
        <v>날 짜</v>
      </c>
      <c r="BQ2" s="3" t="str">
        <f>거래내역!$C$11</f>
        <v>구 분</v>
      </c>
      <c r="BR2" s="3" t="str">
        <f>거래내역!$B$11</f>
        <v>날 짜</v>
      </c>
      <c r="BS2" s="3" t="str">
        <f>거래내역!$C$11</f>
        <v>구 분</v>
      </c>
      <c r="BT2" s="3" t="str">
        <f>거래내역!$B$11</f>
        <v>날 짜</v>
      </c>
      <c r="BU2" s="3" t="str">
        <f>거래내역!$C$11</f>
        <v>구 분</v>
      </c>
      <c r="BV2" s="3" t="str">
        <f>거래내역!$B$11</f>
        <v>날 짜</v>
      </c>
      <c r="BW2" s="3" t="str">
        <f>거래내역!$C$11</f>
        <v>구 분</v>
      </c>
      <c r="BX2" s="3" t="str">
        <f>거래내역!$B$11</f>
        <v>날 짜</v>
      </c>
      <c r="BY2" s="3" t="str">
        <f>거래내역!$C$11</f>
        <v>구 분</v>
      </c>
      <c r="BZ2" s="3" t="str">
        <f>거래내역!$B$11</f>
        <v>날 짜</v>
      </c>
      <c r="CA2" s="3" t="str">
        <f>거래내역!$C$11</f>
        <v>구 분</v>
      </c>
      <c r="CB2" s="3" t="str">
        <f>거래내역!$B$11</f>
        <v>날 짜</v>
      </c>
      <c r="CC2" s="3" t="str">
        <f>거래내역!$C$11</f>
        <v>구 분</v>
      </c>
      <c r="CD2" s="3" t="str">
        <f>거래내역!$B$11</f>
        <v>날 짜</v>
      </c>
      <c r="CE2" s="3" t="str">
        <f>거래내역!$C$11</f>
        <v>구 분</v>
      </c>
      <c r="CF2" s="3" t="str">
        <f>거래내역!$B$11</f>
        <v>날 짜</v>
      </c>
      <c r="CG2" s="3" t="str">
        <f>거래내역!$C$11</f>
        <v>구 분</v>
      </c>
      <c r="CH2" s="3" t="str">
        <f>거래내역!$B$11</f>
        <v>날 짜</v>
      </c>
      <c r="CI2" s="3" t="str">
        <f>거래내역!$C$11</f>
        <v>구 분</v>
      </c>
      <c r="CJ2" s="3" t="str">
        <f>거래내역!$B$11</f>
        <v>날 짜</v>
      </c>
      <c r="CK2" s="3" t="str">
        <f>거래내역!$C$11</f>
        <v>구 분</v>
      </c>
      <c r="CL2" s="3" t="str">
        <f>거래내역!$B$11</f>
        <v>날 짜</v>
      </c>
      <c r="CM2" s="3" t="str">
        <f>거래내역!$C$11</f>
        <v>구 분</v>
      </c>
      <c r="CN2" s="3" t="str">
        <f>거래내역!$B$11</f>
        <v>날 짜</v>
      </c>
      <c r="CO2" s="3" t="str">
        <f>거래내역!$C$11</f>
        <v>구 분</v>
      </c>
      <c r="CP2" s="3" t="str">
        <f>거래내역!$B$11</f>
        <v>날 짜</v>
      </c>
      <c r="CQ2" s="3" t="str">
        <f>거래내역!$C$11</f>
        <v>구 분</v>
      </c>
      <c r="CR2" s="3" t="str">
        <f>거래내역!$B$11</f>
        <v>날 짜</v>
      </c>
      <c r="CS2" s="3" t="str">
        <f>거래내역!$C$11</f>
        <v>구 분</v>
      </c>
      <c r="CT2" s="3" t="str">
        <f>거래내역!$B$11</f>
        <v>날 짜</v>
      </c>
      <c r="CU2" s="3" t="str">
        <f>거래내역!$C$11</f>
        <v>구 분</v>
      </c>
      <c r="CV2" s="3" t="str">
        <f>거래내역!$B$11</f>
        <v>날 짜</v>
      </c>
      <c r="CW2" s="3" t="str">
        <f>거래내역!$C$11</f>
        <v>구 분</v>
      </c>
      <c r="CX2" s="3" t="str">
        <f>거래내역!$B$11</f>
        <v>날 짜</v>
      </c>
      <c r="CY2" s="3" t="str">
        <f>거래내역!$C$11</f>
        <v>구 분</v>
      </c>
      <c r="CZ2" s="3" t="str">
        <f>거래내역!$B$11</f>
        <v>날 짜</v>
      </c>
      <c r="DA2" s="3" t="str">
        <f>거래내역!$C$11</f>
        <v>구 분</v>
      </c>
      <c r="DB2" s="3" t="str">
        <f>거래내역!$B$11</f>
        <v>날 짜</v>
      </c>
      <c r="DC2" s="3" t="str">
        <f>거래내역!$C$11</f>
        <v>구 분</v>
      </c>
      <c r="DD2" s="3" t="str">
        <f>거래내역!$B$11</f>
        <v>날 짜</v>
      </c>
      <c r="DE2" s="3" t="str">
        <f>거래내역!$C$11</f>
        <v>구 분</v>
      </c>
      <c r="DF2" s="3" t="str">
        <f>거래내역!$B$11</f>
        <v>날 짜</v>
      </c>
      <c r="DG2" s="3" t="str">
        <f>거래내역!$C$11</f>
        <v>구 분</v>
      </c>
      <c r="DH2" s="3" t="str">
        <f>거래내역!$B$11</f>
        <v>날 짜</v>
      </c>
      <c r="DI2" s="3" t="str">
        <f>거래내역!$C$11</f>
        <v>구 분</v>
      </c>
      <c r="DJ2" s="3" t="str">
        <f>거래내역!$B$11</f>
        <v>날 짜</v>
      </c>
      <c r="DK2" s="3" t="str">
        <f>거래내역!$C$11</f>
        <v>구 분</v>
      </c>
      <c r="DL2" s="3" t="str">
        <f>거래내역!$B$11</f>
        <v>날 짜</v>
      </c>
      <c r="DM2" s="3" t="str">
        <f>거래내역!$C$11</f>
        <v>구 분</v>
      </c>
      <c r="DN2" s="3" t="str">
        <f>거래내역!$B$11</f>
        <v>날 짜</v>
      </c>
      <c r="DO2" s="3" t="str">
        <f>거래내역!$C$11</f>
        <v>구 분</v>
      </c>
      <c r="DP2" s="3" t="str">
        <f>거래내역!$B$11</f>
        <v>날 짜</v>
      </c>
      <c r="DQ2" s="3" t="str">
        <f>거래내역!$C$11</f>
        <v>구 분</v>
      </c>
      <c r="DR2" s="3" t="str">
        <f>거래내역!$B$11</f>
        <v>날 짜</v>
      </c>
      <c r="DS2" s="3" t="str">
        <f>거래내역!$C$11</f>
        <v>구 분</v>
      </c>
      <c r="DT2" s="3" t="str">
        <f>거래내역!$B$11</f>
        <v>날 짜</v>
      </c>
      <c r="DU2" s="3" t="str">
        <f>거래내역!$C$11</f>
        <v>구 분</v>
      </c>
      <c r="DX2" s="3" t="str">
        <f>거래내역!$B$11</f>
        <v>날 짜</v>
      </c>
      <c r="DY2" s="3" t="str">
        <f>거래내역!$B$11</f>
        <v>날 짜</v>
      </c>
    </row>
    <row r="3" spans="2:129" ht="17.100000000000001" customHeight="1">
      <c r="B3" s="4">
        <f>DATE(일일손익!$B$6,일일손익!$C$6,B1)</f>
        <v>42125</v>
      </c>
      <c r="C3" s="3" t="str">
        <f>"=" &amp; "매출"</f>
        <v>=매출</v>
      </c>
      <c r="D3" s="4">
        <f>DATE(일일손익!$B$6,일일손익!$C$6,D1)</f>
        <v>42126</v>
      </c>
      <c r="E3" s="3" t="str">
        <f t="shared" ref="E3" si="0">"=" &amp; "매출"</f>
        <v>=매출</v>
      </c>
      <c r="F3" s="4">
        <f>DATE(일일손익!$B$6,일일손익!$C$6,F1)</f>
        <v>42127</v>
      </c>
      <c r="G3" s="3" t="str">
        <f t="shared" ref="G3" si="1">"=" &amp; "매출"</f>
        <v>=매출</v>
      </c>
      <c r="H3" s="4">
        <f>DATE(일일손익!$B$6,일일손익!$C$6,H1)</f>
        <v>42128</v>
      </c>
      <c r="I3" s="3" t="str">
        <f t="shared" ref="I3" si="2">"=" &amp; "매출"</f>
        <v>=매출</v>
      </c>
      <c r="J3" s="4">
        <f>DATE(일일손익!$B$6,일일손익!$C$6,J1)</f>
        <v>42129</v>
      </c>
      <c r="K3" s="3" t="str">
        <f t="shared" ref="K3" si="3">"=" &amp; "매출"</f>
        <v>=매출</v>
      </c>
      <c r="L3" s="4">
        <f>DATE(일일손익!$B$6,일일손익!$C$6,L1)</f>
        <v>42130</v>
      </c>
      <c r="M3" s="3" t="str">
        <f t="shared" ref="M3" si="4">"=" &amp; "매출"</f>
        <v>=매출</v>
      </c>
      <c r="N3" s="4">
        <f>DATE(일일손익!$B$6,일일손익!$C$6,N1)</f>
        <v>42131</v>
      </c>
      <c r="O3" s="3" t="str">
        <f t="shared" ref="O3" si="5">"=" &amp; "매출"</f>
        <v>=매출</v>
      </c>
      <c r="P3" s="4">
        <f>DATE(일일손익!$B$6,일일손익!$C$6,P1)</f>
        <v>42132</v>
      </c>
      <c r="Q3" s="3" t="str">
        <f t="shared" ref="Q3" si="6">"=" &amp; "매출"</f>
        <v>=매출</v>
      </c>
      <c r="R3" s="4">
        <f>DATE(일일손익!$B$6,일일손익!$C$6,R1)</f>
        <v>42133</v>
      </c>
      <c r="S3" s="3" t="str">
        <f t="shared" ref="S3" si="7">"=" &amp; "매출"</f>
        <v>=매출</v>
      </c>
      <c r="T3" s="4">
        <f>DATE(일일손익!$B$6,일일손익!$C$6,T1)</f>
        <v>42134</v>
      </c>
      <c r="U3" s="3" t="str">
        <f t="shared" ref="U3" si="8">"=" &amp; "매출"</f>
        <v>=매출</v>
      </c>
      <c r="V3" s="4">
        <f>DATE(일일손익!$B$6,일일손익!$C$6,V1)</f>
        <v>42135</v>
      </c>
      <c r="W3" s="3" t="str">
        <f t="shared" ref="W3" si="9">"=" &amp; "매출"</f>
        <v>=매출</v>
      </c>
      <c r="X3" s="4">
        <f>DATE(일일손익!$B$6,일일손익!$C$6,X1)</f>
        <v>42136</v>
      </c>
      <c r="Y3" s="3" t="str">
        <f t="shared" ref="Y3" si="10">"=" &amp; "매출"</f>
        <v>=매출</v>
      </c>
      <c r="Z3" s="4">
        <f>DATE(일일손익!$B$6,일일손익!$C$6,Z1)</f>
        <v>42137</v>
      </c>
      <c r="AA3" s="3" t="str">
        <f t="shared" ref="AA3" si="11">"=" &amp; "매출"</f>
        <v>=매출</v>
      </c>
      <c r="AB3" s="4">
        <f>DATE(일일손익!$B$6,일일손익!$C$6,AB1)</f>
        <v>42138</v>
      </c>
      <c r="AC3" s="3" t="str">
        <f t="shared" ref="AC3" si="12">"=" &amp; "매출"</f>
        <v>=매출</v>
      </c>
      <c r="AD3" s="4">
        <f>DATE(일일손익!$B$6,일일손익!$C$6,AD1)</f>
        <v>42139</v>
      </c>
      <c r="AE3" s="3" t="str">
        <f t="shared" ref="AE3" si="13">"=" &amp; "매출"</f>
        <v>=매출</v>
      </c>
      <c r="AF3" s="4">
        <f>DATE(일일손익!$B$6,일일손익!$C$6,AF1)</f>
        <v>42140</v>
      </c>
      <c r="AG3" s="3" t="str">
        <f t="shared" ref="AG3" si="14">"=" &amp; "매출"</f>
        <v>=매출</v>
      </c>
      <c r="AH3" s="4">
        <f>DATE(일일손익!$B$6,일일손익!$C$6,AH1)</f>
        <v>42141</v>
      </c>
      <c r="AI3" s="3" t="str">
        <f t="shared" ref="AI3" si="15">"=" &amp; "매출"</f>
        <v>=매출</v>
      </c>
      <c r="AJ3" s="4">
        <f>DATE(일일손익!$B$6,일일손익!$C$6,AJ1)</f>
        <v>42142</v>
      </c>
      <c r="AK3" s="3" t="str">
        <f t="shared" ref="AK3" si="16">"=" &amp; "매출"</f>
        <v>=매출</v>
      </c>
      <c r="AL3" s="4">
        <f>DATE(일일손익!$B$6,일일손익!$C$6,AL1)</f>
        <v>42143</v>
      </c>
      <c r="AM3" s="3" t="str">
        <f t="shared" ref="AM3" si="17">"=" &amp; "매출"</f>
        <v>=매출</v>
      </c>
      <c r="AN3" s="4">
        <f>DATE(일일손익!$B$6,일일손익!$C$6,AN1)</f>
        <v>42144</v>
      </c>
      <c r="AO3" s="3" t="str">
        <f t="shared" ref="AO3" si="18">"=" &amp; "매출"</f>
        <v>=매출</v>
      </c>
      <c r="AP3" s="4">
        <f>DATE(일일손익!$B$6,일일손익!$C$6,AP1)</f>
        <v>42145</v>
      </c>
      <c r="AQ3" s="3" t="str">
        <f t="shared" ref="AQ3" si="19">"=" &amp; "매출"</f>
        <v>=매출</v>
      </c>
      <c r="AR3" s="4">
        <f>DATE(일일손익!$B$6,일일손익!$C$6,AR1)</f>
        <v>42146</v>
      </c>
      <c r="AS3" s="3" t="str">
        <f t="shared" ref="AS3" si="20">"=" &amp; "매출"</f>
        <v>=매출</v>
      </c>
      <c r="AT3" s="4">
        <f>DATE(일일손익!$B$6,일일손익!$C$6,AT1)</f>
        <v>42147</v>
      </c>
      <c r="AU3" s="3" t="str">
        <f t="shared" ref="AU3" si="21">"=" &amp; "매출"</f>
        <v>=매출</v>
      </c>
      <c r="AV3" s="4">
        <f>DATE(일일손익!$B$6,일일손익!$C$6,AV1)</f>
        <v>42148</v>
      </c>
      <c r="AW3" s="3" t="str">
        <f t="shared" ref="AW3" si="22">"=" &amp; "매출"</f>
        <v>=매출</v>
      </c>
      <c r="AX3" s="4">
        <f>DATE(일일손익!$B$6,일일손익!$C$6,AX1)</f>
        <v>42149</v>
      </c>
      <c r="AY3" s="3" t="str">
        <f t="shared" ref="AY3" si="23">"=" &amp; "매출"</f>
        <v>=매출</v>
      </c>
      <c r="AZ3" s="4">
        <f>DATE(일일손익!$B$6,일일손익!$C$6,AZ1)</f>
        <v>42150</v>
      </c>
      <c r="BA3" s="3" t="str">
        <f t="shared" ref="BA3" si="24">"=" &amp; "매출"</f>
        <v>=매출</v>
      </c>
      <c r="BB3" s="4">
        <f>DATE(일일손익!$B$6,일일손익!$C$6,BB1)</f>
        <v>42151</v>
      </c>
      <c r="BC3" s="3" t="str">
        <f t="shared" ref="BC3" si="25">"=" &amp; "매출"</f>
        <v>=매출</v>
      </c>
      <c r="BD3" s="4">
        <f>DATE(일일손익!$B$6,일일손익!$C$6,BD1)</f>
        <v>42152</v>
      </c>
      <c r="BE3" s="3" t="str">
        <f t="shared" ref="BE3" si="26">"=" &amp; "매출"</f>
        <v>=매출</v>
      </c>
      <c r="BF3" s="4">
        <f>DATE(일일손익!$B$6,일일손익!$C$6,BF1)</f>
        <v>42153</v>
      </c>
      <c r="BG3" s="3" t="str">
        <f t="shared" ref="BG3" si="27">"=" &amp; "매출"</f>
        <v>=매출</v>
      </c>
      <c r="BH3" s="4">
        <f>DATE(일일손익!$B$6,일일손익!$C$6,BH1)</f>
        <v>42154</v>
      </c>
      <c r="BI3" s="3" t="str">
        <f t="shared" ref="BI3" si="28">"=" &amp; "매출"</f>
        <v>=매출</v>
      </c>
      <c r="BJ3" s="4">
        <f>DATE(일일손익!$B$6,일일손익!$C$6,BJ1)</f>
        <v>42155</v>
      </c>
      <c r="BK3" s="3" t="str">
        <f t="shared" ref="BK3" si="29">"=" &amp; "매출"</f>
        <v>=매출</v>
      </c>
      <c r="BL3" s="4">
        <f>DATE(일일손익!$B$6,일일손익!$C$6,BL1)</f>
        <v>42125</v>
      </c>
      <c r="BM3" s="3" t="str">
        <f>"=" &amp; "매입"</f>
        <v>=매입</v>
      </c>
      <c r="BN3" s="4">
        <f>DATE(일일손익!$B$6,일일손익!$C$6,BN1)</f>
        <v>42126</v>
      </c>
      <c r="BO3" s="3" t="str">
        <f t="shared" ref="BO3" si="30">"=" &amp; "매입"</f>
        <v>=매입</v>
      </c>
      <c r="BP3" s="4">
        <f>DATE(일일손익!$B$6,일일손익!$C$6,BP1)</f>
        <v>42127</v>
      </c>
      <c r="BQ3" s="3" t="str">
        <f t="shared" ref="BQ3" si="31">"=" &amp; "매입"</f>
        <v>=매입</v>
      </c>
      <c r="BR3" s="4">
        <f>DATE(일일손익!$B$6,일일손익!$C$6,BR1)</f>
        <v>42128</v>
      </c>
      <c r="BS3" s="3" t="str">
        <f t="shared" ref="BS3" si="32">"=" &amp; "매입"</f>
        <v>=매입</v>
      </c>
      <c r="BT3" s="4">
        <f>DATE(일일손익!$B$6,일일손익!$C$6,BT1)</f>
        <v>42129</v>
      </c>
      <c r="BU3" s="3" t="str">
        <f t="shared" ref="BU3" si="33">"=" &amp; "매입"</f>
        <v>=매입</v>
      </c>
      <c r="BV3" s="4">
        <f>DATE(일일손익!$B$6,일일손익!$C$6,BV1)</f>
        <v>42130</v>
      </c>
      <c r="BW3" s="3" t="str">
        <f t="shared" ref="BW3" si="34">"=" &amp; "매입"</f>
        <v>=매입</v>
      </c>
      <c r="BX3" s="4">
        <f>DATE(일일손익!$B$6,일일손익!$C$6,BX1)</f>
        <v>42131</v>
      </c>
      <c r="BY3" s="3" t="str">
        <f t="shared" ref="BY3" si="35">"=" &amp; "매입"</f>
        <v>=매입</v>
      </c>
      <c r="BZ3" s="4">
        <f>DATE(일일손익!$B$6,일일손익!$C$6,BZ1)</f>
        <v>42132</v>
      </c>
      <c r="CA3" s="3" t="str">
        <f t="shared" ref="CA3" si="36">"=" &amp; "매입"</f>
        <v>=매입</v>
      </c>
      <c r="CB3" s="4">
        <f>DATE(일일손익!$B$6,일일손익!$C$6,CB1)</f>
        <v>42133</v>
      </c>
      <c r="CC3" s="3" t="str">
        <f t="shared" ref="CC3" si="37">"=" &amp; "매입"</f>
        <v>=매입</v>
      </c>
      <c r="CD3" s="4">
        <f>DATE(일일손익!$B$6,일일손익!$C$6,CD1)</f>
        <v>42134</v>
      </c>
      <c r="CE3" s="3" t="str">
        <f t="shared" ref="CE3" si="38">"=" &amp; "매입"</f>
        <v>=매입</v>
      </c>
      <c r="CF3" s="4">
        <f>DATE(일일손익!$B$6,일일손익!$C$6,CF1)</f>
        <v>42135</v>
      </c>
      <c r="CG3" s="3" t="str">
        <f t="shared" ref="CG3" si="39">"=" &amp; "매입"</f>
        <v>=매입</v>
      </c>
      <c r="CH3" s="4">
        <f>DATE(일일손익!$B$6,일일손익!$C$6,CH1)</f>
        <v>42136</v>
      </c>
      <c r="CI3" s="3" t="str">
        <f t="shared" ref="CI3" si="40">"=" &amp; "매입"</f>
        <v>=매입</v>
      </c>
      <c r="CJ3" s="4">
        <f>DATE(일일손익!$B$6,일일손익!$C$6,CJ1)</f>
        <v>42137</v>
      </c>
      <c r="CK3" s="3" t="str">
        <f t="shared" ref="CK3" si="41">"=" &amp; "매입"</f>
        <v>=매입</v>
      </c>
      <c r="CL3" s="4">
        <f>DATE(일일손익!$B$6,일일손익!$C$6,CL1)</f>
        <v>42138</v>
      </c>
      <c r="CM3" s="3" t="str">
        <f t="shared" ref="CM3" si="42">"=" &amp; "매입"</f>
        <v>=매입</v>
      </c>
      <c r="CN3" s="4">
        <f>DATE(일일손익!$B$6,일일손익!$C$6,CN1)</f>
        <v>42139</v>
      </c>
      <c r="CO3" s="3" t="str">
        <f t="shared" ref="CO3" si="43">"=" &amp; "매입"</f>
        <v>=매입</v>
      </c>
      <c r="CP3" s="4">
        <f>DATE(일일손익!$B$6,일일손익!$C$6,CP1)</f>
        <v>42140</v>
      </c>
      <c r="CQ3" s="3" t="str">
        <f t="shared" ref="CQ3" si="44">"=" &amp; "매입"</f>
        <v>=매입</v>
      </c>
      <c r="CR3" s="4">
        <f>DATE(일일손익!$B$6,일일손익!$C$6,CR1)</f>
        <v>42141</v>
      </c>
      <c r="CS3" s="3" t="str">
        <f t="shared" ref="CS3" si="45">"=" &amp; "매입"</f>
        <v>=매입</v>
      </c>
      <c r="CT3" s="4">
        <f>DATE(일일손익!$B$6,일일손익!$C$6,CT1)</f>
        <v>42142</v>
      </c>
      <c r="CU3" s="3" t="str">
        <f t="shared" ref="CU3" si="46">"=" &amp; "매입"</f>
        <v>=매입</v>
      </c>
      <c r="CV3" s="4">
        <f>DATE(일일손익!$B$6,일일손익!$C$6,CV1)</f>
        <v>42143</v>
      </c>
      <c r="CW3" s="3" t="str">
        <f t="shared" ref="CW3" si="47">"=" &amp; "매입"</f>
        <v>=매입</v>
      </c>
      <c r="CX3" s="4">
        <f>DATE(일일손익!$B$6,일일손익!$C$6,CX1)</f>
        <v>42144</v>
      </c>
      <c r="CY3" s="3" t="str">
        <f t="shared" ref="CY3" si="48">"=" &amp; "매입"</f>
        <v>=매입</v>
      </c>
      <c r="CZ3" s="4">
        <f>DATE(일일손익!$B$6,일일손익!$C$6,CZ1)</f>
        <v>42145</v>
      </c>
      <c r="DA3" s="3" t="str">
        <f t="shared" ref="DA3" si="49">"=" &amp; "매입"</f>
        <v>=매입</v>
      </c>
      <c r="DB3" s="4">
        <f>DATE(일일손익!$B$6,일일손익!$C$6,DB1)</f>
        <v>42146</v>
      </c>
      <c r="DC3" s="3" t="str">
        <f t="shared" ref="DC3" si="50">"=" &amp; "매입"</f>
        <v>=매입</v>
      </c>
      <c r="DD3" s="4">
        <f>DATE(일일손익!$B$6,일일손익!$C$6,DD1)</f>
        <v>42147</v>
      </c>
      <c r="DE3" s="3" t="str">
        <f t="shared" ref="DE3" si="51">"=" &amp; "매입"</f>
        <v>=매입</v>
      </c>
      <c r="DF3" s="4">
        <f>DATE(일일손익!$B$6,일일손익!$C$6,DF1)</f>
        <v>42148</v>
      </c>
      <c r="DG3" s="3" t="str">
        <f t="shared" ref="DG3" si="52">"=" &amp; "매입"</f>
        <v>=매입</v>
      </c>
      <c r="DH3" s="4">
        <f>DATE(일일손익!$B$6,일일손익!$C$6,DH1)</f>
        <v>42149</v>
      </c>
      <c r="DI3" s="3" t="str">
        <f t="shared" ref="DI3" si="53">"=" &amp; "매입"</f>
        <v>=매입</v>
      </c>
      <c r="DJ3" s="4">
        <f>DATE(일일손익!$B$6,일일손익!$C$6,DJ1)</f>
        <v>42150</v>
      </c>
      <c r="DK3" s="3" t="str">
        <f t="shared" ref="DK3" si="54">"=" &amp; "매입"</f>
        <v>=매입</v>
      </c>
      <c r="DL3" s="4">
        <f>DATE(일일손익!$B$6,일일손익!$C$6,DL1)</f>
        <v>42151</v>
      </c>
      <c r="DM3" s="3" t="str">
        <f t="shared" ref="DM3" si="55">"=" &amp; "매입"</f>
        <v>=매입</v>
      </c>
      <c r="DN3" s="4">
        <f>DATE(일일손익!$B$6,일일손익!$C$6,DN1)</f>
        <v>42152</v>
      </c>
      <c r="DO3" s="3" t="str">
        <f t="shared" ref="DO3" si="56">"=" &amp; "매입"</f>
        <v>=매입</v>
      </c>
      <c r="DP3" s="4">
        <f>DATE(일일손익!$B$6,일일손익!$C$6,DP1)</f>
        <v>42153</v>
      </c>
      <c r="DQ3" s="3" t="str">
        <f t="shared" ref="DQ3" si="57">"=" &amp; "매입"</f>
        <v>=매입</v>
      </c>
      <c r="DR3" s="4">
        <f>DATE(일일손익!$B$6,일일손익!$C$6,DR1)</f>
        <v>42154</v>
      </c>
      <c r="DS3" s="3" t="str">
        <f t="shared" ref="DS3" si="58">"=" &amp; "매입"</f>
        <v>=매입</v>
      </c>
      <c r="DT3" s="4">
        <f>DATE(일일손익!$B$6,일일손익!$C$6,DT1)</f>
        <v>42155</v>
      </c>
      <c r="DU3" s="3" t="str">
        <f t="shared" ref="DU3" si="59">"=" &amp; "매입"</f>
        <v>=매입</v>
      </c>
      <c r="DX3" s="70" t="str">
        <f>"&gt;=" &amp; DATE(일일손익!$B$6,일일손익!$C$6,1)</f>
        <v>&gt;=42125</v>
      </c>
      <c r="DY3" s="70" t="str">
        <f>"&lt;=" &amp; DATE(일일손익!$B$6,일일손익!$C$6+1,1)-1</f>
        <v>&lt;=42155</v>
      </c>
    </row>
    <row r="5" spans="2:129" ht="17.100000000000001" customHeight="1">
      <c r="B5" s="5" t="str">
        <f>거래내역!$D$11</f>
        <v>거래처명</v>
      </c>
      <c r="C5" s="6" t="str">
        <f>거래내역!$K$11</f>
        <v>금액</v>
      </c>
      <c r="D5" s="5" t="str">
        <f>거래내역!$D$11</f>
        <v>거래처명</v>
      </c>
      <c r="E5" s="6" t="str">
        <f>거래내역!$K$11</f>
        <v>금액</v>
      </c>
      <c r="F5" s="5" t="str">
        <f>거래내역!$D$11</f>
        <v>거래처명</v>
      </c>
      <c r="G5" s="6" t="str">
        <f>거래내역!$K$11</f>
        <v>금액</v>
      </c>
      <c r="H5" s="5" t="str">
        <f>거래내역!$D$11</f>
        <v>거래처명</v>
      </c>
      <c r="I5" s="6" t="str">
        <f>거래내역!$K$11</f>
        <v>금액</v>
      </c>
      <c r="J5" s="5" t="str">
        <f>거래내역!$D$11</f>
        <v>거래처명</v>
      </c>
      <c r="K5" s="6" t="str">
        <f>거래내역!$K$11</f>
        <v>금액</v>
      </c>
      <c r="L5" s="5" t="str">
        <f>거래내역!$D$11</f>
        <v>거래처명</v>
      </c>
      <c r="M5" s="6" t="str">
        <f>거래내역!$K$11</f>
        <v>금액</v>
      </c>
      <c r="N5" s="5" t="str">
        <f>거래내역!$D$11</f>
        <v>거래처명</v>
      </c>
      <c r="O5" s="6" t="str">
        <f>거래내역!$K$11</f>
        <v>금액</v>
      </c>
      <c r="P5" s="5" t="str">
        <f>거래내역!$D$11</f>
        <v>거래처명</v>
      </c>
      <c r="Q5" s="6" t="str">
        <f>거래내역!$K$11</f>
        <v>금액</v>
      </c>
      <c r="R5" s="5" t="str">
        <f>거래내역!$D$11</f>
        <v>거래처명</v>
      </c>
      <c r="S5" s="6" t="str">
        <f>거래내역!$K$11</f>
        <v>금액</v>
      </c>
      <c r="T5" s="5" t="str">
        <f>거래내역!$D$11</f>
        <v>거래처명</v>
      </c>
      <c r="U5" s="6" t="str">
        <f>거래내역!$K$11</f>
        <v>금액</v>
      </c>
      <c r="V5" s="5" t="str">
        <f>거래내역!$D$11</f>
        <v>거래처명</v>
      </c>
      <c r="W5" s="6" t="str">
        <f>거래내역!$K$11</f>
        <v>금액</v>
      </c>
      <c r="X5" s="5" t="str">
        <f>거래내역!$D$11</f>
        <v>거래처명</v>
      </c>
      <c r="Y5" s="6" t="str">
        <f>거래내역!$K$11</f>
        <v>금액</v>
      </c>
      <c r="Z5" s="5" t="str">
        <f>거래내역!$D$11</f>
        <v>거래처명</v>
      </c>
      <c r="AA5" s="6" t="str">
        <f>거래내역!$K$11</f>
        <v>금액</v>
      </c>
      <c r="AB5" s="5" t="str">
        <f>거래내역!$D$11</f>
        <v>거래처명</v>
      </c>
      <c r="AC5" s="6" t="str">
        <f>거래내역!$K$11</f>
        <v>금액</v>
      </c>
      <c r="AD5" s="5" t="str">
        <f>거래내역!$D$11</f>
        <v>거래처명</v>
      </c>
      <c r="AE5" s="6" t="str">
        <f>거래내역!$K$11</f>
        <v>금액</v>
      </c>
      <c r="AF5" s="5" t="str">
        <f>거래내역!$D$11</f>
        <v>거래처명</v>
      </c>
      <c r="AG5" s="6" t="str">
        <f>거래내역!$K$11</f>
        <v>금액</v>
      </c>
      <c r="AH5" s="5" t="str">
        <f>거래내역!$D$11</f>
        <v>거래처명</v>
      </c>
      <c r="AI5" s="6" t="str">
        <f>거래내역!$K$11</f>
        <v>금액</v>
      </c>
      <c r="AJ5" s="5" t="str">
        <f>거래내역!$D$11</f>
        <v>거래처명</v>
      </c>
      <c r="AK5" s="6" t="str">
        <f>거래내역!$K$11</f>
        <v>금액</v>
      </c>
      <c r="AL5" s="5" t="str">
        <f>거래내역!$D$11</f>
        <v>거래처명</v>
      </c>
      <c r="AM5" s="6" t="str">
        <f>거래내역!$K$11</f>
        <v>금액</v>
      </c>
      <c r="AN5" s="5" t="str">
        <f>거래내역!$D$11</f>
        <v>거래처명</v>
      </c>
      <c r="AO5" s="6" t="str">
        <f>거래내역!$K$11</f>
        <v>금액</v>
      </c>
      <c r="AP5" s="5" t="str">
        <f>거래내역!$D$11</f>
        <v>거래처명</v>
      </c>
      <c r="AQ5" s="6" t="str">
        <f>거래내역!$K$11</f>
        <v>금액</v>
      </c>
      <c r="AR5" s="5" t="str">
        <f>거래내역!$D$11</f>
        <v>거래처명</v>
      </c>
      <c r="AS5" s="6" t="str">
        <f>거래내역!$K$11</f>
        <v>금액</v>
      </c>
      <c r="AT5" s="5" t="str">
        <f>거래내역!$D$11</f>
        <v>거래처명</v>
      </c>
      <c r="AU5" s="6" t="str">
        <f>거래내역!$K$11</f>
        <v>금액</v>
      </c>
      <c r="AV5" s="5" t="str">
        <f>거래내역!$D$11</f>
        <v>거래처명</v>
      </c>
      <c r="AW5" s="6" t="str">
        <f>거래내역!$K$11</f>
        <v>금액</v>
      </c>
      <c r="AX5" s="5" t="str">
        <f>거래내역!$D$11</f>
        <v>거래처명</v>
      </c>
      <c r="AY5" s="6" t="str">
        <f>거래내역!$K$11</f>
        <v>금액</v>
      </c>
      <c r="AZ5" s="5" t="str">
        <f>거래내역!$D$11</f>
        <v>거래처명</v>
      </c>
      <c r="BA5" s="6" t="str">
        <f>거래내역!$K$11</f>
        <v>금액</v>
      </c>
      <c r="BB5" s="5" t="str">
        <f>거래내역!$D$11</f>
        <v>거래처명</v>
      </c>
      <c r="BC5" s="6" t="str">
        <f>거래내역!$K$11</f>
        <v>금액</v>
      </c>
      <c r="BD5" s="5" t="str">
        <f>거래내역!$D$11</f>
        <v>거래처명</v>
      </c>
      <c r="BE5" s="6" t="str">
        <f>거래내역!$K$11</f>
        <v>금액</v>
      </c>
      <c r="BF5" s="5" t="str">
        <f>거래내역!$D$11</f>
        <v>거래처명</v>
      </c>
      <c r="BG5" s="6" t="str">
        <f>거래내역!$K$11</f>
        <v>금액</v>
      </c>
      <c r="BH5" s="5" t="str">
        <f>거래내역!$D$11</f>
        <v>거래처명</v>
      </c>
      <c r="BI5" s="6" t="str">
        <f>거래내역!$K$11</f>
        <v>금액</v>
      </c>
      <c r="BJ5" s="5" t="str">
        <f>거래내역!$D$11</f>
        <v>거래처명</v>
      </c>
      <c r="BK5" s="6" t="str">
        <f>거래내역!$K$11</f>
        <v>금액</v>
      </c>
      <c r="BL5" s="5" t="str">
        <f>거래내역!$D$11</f>
        <v>거래처명</v>
      </c>
      <c r="BM5" s="6" t="str">
        <f>거래내역!$K$11</f>
        <v>금액</v>
      </c>
      <c r="BN5" s="5" t="str">
        <f>거래내역!$D$11</f>
        <v>거래처명</v>
      </c>
      <c r="BO5" s="6" t="str">
        <f>거래내역!$K$11</f>
        <v>금액</v>
      </c>
      <c r="BP5" s="5" t="str">
        <f>거래내역!$D$11</f>
        <v>거래처명</v>
      </c>
      <c r="BQ5" s="6" t="str">
        <f>거래내역!$K$11</f>
        <v>금액</v>
      </c>
      <c r="BR5" s="5" t="str">
        <f>거래내역!$D$11</f>
        <v>거래처명</v>
      </c>
      <c r="BS5" s="6" t="str">
        <f>거래내역!$K$11</f>
        <v>금액</v>
      </c>
      <c r="BT5" s="5" t="str">
        <f>거래내역!$D$11</f>
        <v>거래처명</v>
      </c>
      <c r="BU5" s="6" t="str">
        <f>거래내역!$K$11</f>
        <v>금액</v>
      </c>
      <c r="BV5" s="5" t="str">
        <f>거래내역!$D$11</f>
        <v>거래처명</v>
      </c>
      <c r="BW5" s="6" t="str">
        <f>거래내역!$K$11</f>
        <v>금액</v>
      </c>
      <c r="BX5" s="5" t="str">
        <f>거래내역!$D$11</f>
        <v>거래처명</v>
      </c>
      <c r="BY5" s="6" t="str">
        <f>거래내역!$K$11</f>
        <v>금액</v>
      </c>
      <c r="BZ5" s="5" t="str">
        <f>거래내역!$D$11</f>
        <v>거래처명</v>
      </c>
      <c r="CA5" s="6" t="str">
        <f>거래내역!$K$11</f>
        <v>금액</v>
      </c>
      <c r="CB5" s="5" t="str">
        <f>거래내역!$D$11</f>
        <v>거래처명</v>
      </c>
      <c r="CC5" s="6" t="str">
        <f>거래내역!$K$11</f>
        <v>금액</v>
      </c>
      <c r="CD5" s="5" t="str">
        <f>거래내역!$D$11</f>
        <v>거래처명</v>
      </c>
      <c r="CE5" s="6" t="str">
        <f>거래내역!$K$11</f>
        <v>금액</v>
      </c>
      <c r="CF5" s="5" t="str">
        <f>거래내역!$D$11</f>
        <v>거래처명</v>
      </c>
      <c r="CG5" s="6" t="str">
        <f>거래내역!$K$11</f>
        <v>금액</v>
      </c>
      <c r="CH5" s="5" t="str">
        <f>거래내역!$D$11</f>
        <v>거래처명</v>
      </c>
      <c r="CI5" s="6" t="str">
        <f>거래내역!$K$11</f>
        <v>금액</v>
      </c>
      <c r="CJ5" s="5" t="str">
        <f>거래내역!$D$11</f>
        <v>거래처명</v>
      </c>
      <c r="CK5" s="6" t="str">
        <f>거래내역!$K$11</f>
        <v>금액</v>
      </c>
      <c r="CL5" s="5" t="str">
        <f>거래내역!$D$11</f>
        <v>거래처명</v>
      </c>
      <c r="CM5" s="6" t="str">
        <f>거래내역!$K$11</f>
        <v>금액</v>
      </c>
      <c r="CN5" s="5" t="str">
        <f>거래내역!$D$11</f>
        <v>거래처명</v>
      </c>
      <c r="CO5" s="6" t="str">
        <f>거래내역!$K$11</f>
        <v>금액</v>
      </c>
      <c r="CP5" s="5" t="str">
        <f>거래내역!$D$11</f>
        <v>거래처명</v>
      </c>
      <c r="CQ5" s="6" t="str">
        <f>거래내역!$K$11</f>
        <v>금액</v>
      </c>
      <c r="CR5" s="5" t="str">
        <f>거래내역!$D$11</f>
        <v>거래처명</v>
      </c>
      <c r="CS5" s="6" t="str">
        <f>거래내역!$K$11</f>
        <v>금액</v>
      </c>
      <c r="CT5" s="5" t="str">
        <f>거래내역!$D$11</f>
        <v>거래처명</v>
      </c>
      <c r="CU5" s="6" t="str">
        <f>거래내역!$K$11</f>
        <v>금액</v>
      </c>
      <c r="CV5" s="5" t="str">
        <f>거래내역!$D$11</f>
        <v>거래처명</v>
      </c>
      <c r="CW5" s="6" t="str">
        <f>거래내역!$K$11</f>
        <v>금액</v>
      </c>
      <c r="CX5" s="5" t="str">
        <f>거래내역!$D$11</f>
        <v>거래처명</v>
      </c>
      <c r="CY5" s="6" t="str">
        <f>거래내역!$K$11</f>
        <v>금액</v>
      </c>
      <c r="CZ5" s="5" t="str">
        <f>거래내역!$D$11</f>
        <v>거래처명</v>
      </c>
      <c r="DA5" s="6" t="str">
        <f>거래내역!$K$11</f>
        <v>금액</v>
      </c>
      <c r="DB5" s="5" t="str">
        <f>거래내역!$D$11</f>
        <v>거래처명</v>
      </c>
      <c r="DC5" s="6" t="str">
        <f>거래내역!$K$11</f>
        <v>금액</v>
      </c>
      <c r="DD5" s="5" t="str">
        <f>거래내역!$D$11</f>
        <v>거래처명</v>
      </c>
      <c r="DE5" s="6" t="str">
        <f>거래내역!$K$11</f>
        <v>금액</v>
      </c>
      <c r="DF5" s="5" t="str">
        <f>거래내역!$D$11</f>
        <v>거래처명</v>
      </c>
      <c r="DG5" s="6" t="str">
        <f>거래내역!$K$11</f>
        <v>금액</v>
      </c>
      <c r="DH5" s="5" t="str">
        <f>거래내역!$D$11</f>
        <v>거래처명</v>
      </c>
      <c r="DI5" s="6" t="str">
        <f>거래내역!$K$11</f>
        <v>금액</v>
      </c>
      <c r="DJ5" s="5" t="str">
        <f>거래내역!$D$11</f>
        <v>거래처명</v>
      </c>
      <c r="DK5" s="6" t="str">
        <f>거래내역!$K$11</f>
        <v>금액</v>
      </c>
      <c r="DL5" s="5" t="str">
        <f>거래내역!$D$11</f>
        <v>거래처명</v>
      </c>
      <c r="DM5" s="6" t="str">
        <f>거래내역!$K$11</f>
        <v>금액</v>
      </c>
      <c r="DN5" s="5" t="str">
        <f>거래내역!$D$11</f>
        <v>거래처명</v>
      </c>
      <c r="DO5" s="6" t="str">
        <f>거래내역!$K$11</f>
        <v>금액</v>
      </c>
      <c r="DP5" s="5" t="str">
        <f>거래내역!$D$11</f>
        <v>거래처명</v>
      </c>
      <c r="DQ5" s="6" t="str">
        <f>거래내역!$K$11</f>
        <v>금액</v>
      </c>
      <c r="DR5" s="5" t="str">
        <f>거래내역!$D$11</f>
        <v>거래처명</v>
      </c>
      <c r="DS5" s="6" t="str">
        <f>거래내역!$K$11</f>
        <v>금액</v>
      </c>
      <c r="DT5" s="5" t="str">
        <f>거래내역!$D$11</f>
        <v>거래처명</v>
      </c>
      <c r="DU5" s="6" t="str">
        <f>거래내역!$K$11</f>
        <v>금액</v>
      </c>
      <c r="DX5" s="5" t="str">
        <f>거래내역!$D$11</f>
        <v>거래처명</v>
      </c>
    </row>
    <row r="6" spans="2:129" ht="17.100000000000001" customHeight="1">
      <c r="B6" s="89"/>
      <c r="C6" s="92"/>
      <c r="D6" s="89"/>
      <c r="E6" s="92"/>
      <c r="F6" s="89"/>
      <c r="G6" s="92"/>
      <c r="H6" s="12"/>
      <c r="I6" s="13"/>
      <c r="J6" s="12"/>
      <c r="K6" s="13"/>
      <c r="L6" s="12"/>
      <c r="M6" s="13"/>
      <c r="N6" s="12"/>
      <c r="O6" s="13"/>
      <c r="P6" s="89"/>
      <c r="Q6" s="92"/>
      <c r="R6" s="89"/>
      <c r="S6" s="92"/>
      <c r="T6" s="89" t="s">
        <v>229</v>
      </c>
      <c r="U6" s="92">
        <v>330000</v>
      </c>
      <c r="V6" s="12"/>
      <c r="W6" s="13"/>
      <c r="Z6" s="89"/>
      <c r="AA6" s="92"/>
      <c r="AB6" s="89"/>
      <c r="AC6" s="92"/>
      <c r="AD6" s="89"/>
      <c r="AE6" s="92"/>
      <c r="AF6" s="89"/>
      <c r="AG6" s="92"/>
      <c r="AH6" s="89"/>
      <c r="AI6" s="92"/>
      <c r="AJ6" s="89"/>
      <c r="AK6" s="92"/>
      <c r="AL6" s="89"/>
      <c r="AM6" s="92"/>
      <c r="AN6" s="89"/>
      <c r="AO6" s="92"/>
      <c r="AT6" s="89"/>
      <c r="AU6" s="92"/>
      <c r="AV6" s="89"/>
      <c r="AW6" s="92"/>
      <c r="AX6" s="89"/>
      <c r="AY6" s="92"/>
      <c r="AZ6" s="89"/>
      <c r="BA6" s="92"/>
      <c r="BB6" s="89"/>
      <c r="BC6" s="92"/>
      <c r="BD6" s="89"/>
      <c r="BE6" s="92"/>
      <c r="BF6" s="9"/>
      <c r="BG6" s="10"/>
      <c r="BN6" s="12"/>
      <c r="BO6" s="13"/>
      <c r="BR6" s="89"/>
      <c r="BS6" s="92"/>
      <c r="BT6" s="89"/>
      <c r="BU6" s="92"/>
      <c r="BV6" s="89"/>
      <c r="BW6" s="92"/>
      <c r="BX6" s="89"/>
      <c r="BY6" s="92"/>
      <c r="BZ6" s="12"/>
      <c r="CA6" s="13"/>
      <c r="CB6" s="89"/>
      <c r="CC6" s="92"/>
      <c r="CD6" s="89" t="s">
        <v>231</v>
      </c>
      <c r="CE6" s="92">
        <v>330000</v>
      </c>
      <c r="CF6" s="89"/>
      <c r="CG6" s="92"/>
      <c r="CH6" s="89"/>
      <c r="CI6" s="92"/>
      <c r="CJ6" s="89"/>
      <c r="CK6" s="92"/>
      <c r="CL6" s="89"/>
      <c r="CM6" s="92"/>
      <c r="CN6" s="89"/>
      <c r="CO6" s="92"/>
      <c r="CP6" s="89"/>
      <c r="CQ6" s="92"/>
      <c r="CR6" s="89"/>
      <c r="CS6" s="92"/>
      <c r="CT6" s="89"/>
      <c r="CU6" s="92"/>
      <c r="CV6" s="89"/>
      <c r="CW6" s="92"/>
      <c r="CX6" s="89"/>
      <c r="CY6" s="92"/>
      <c r="CZ6" s="89"/>
      <c r="DA6" s="92"/>
      <c r="DB6" s="89"/>
      <c r="DC6" s="92"/>
      <c r="DD6" s="89"/>
      <c r="DE6" s="92"/>
      <c r="DF6" s="89"/>
      <c r="DG6" s="92"/>
      <c r="DH6" s="89"/>
      <c r="DI6" s="92"/>
      <c r="DJ6" s="89"/>
      <c r="DK6" s="92"/>
      <c r="DL6" s="89"/>
      <c r="DM6" s="92"/>
      <c r="DN6" s="89"/>
      <c r="DO6" s="92"/>
      <c r="DX6" s="89" t="s">
        <v>229</v>
      </c>
    </row>
    <row r="7" spans="2:129" ht="17.100000000000001" customHeight="1">
      <c r="B7" s="89"/>
      <c r="C7" s="92"/>
      <c r="D7" s="89"/>
      <c r="E7" s="92"/>
      <c r="F7" s="89"/>
      <c r="G7" s="92"/>
      <c r="J7" s="12"/>
      <c r="K7" s="11"/>
      <c r="N7" s="12"/>
      <c r="O7" s="13"/>
      <c r="P7" s="89"/>
      <c r="Q7" s="92"/>
      <c r="R7" s="89"/>
      <c r="S7" s="92"/>
      <c r="T7" s="89" t="s">
        <v>231</v>
      </c>
      <c r="U7" s="92">
        <v>330000</v>
      </c>
      <c r="Z7" s="89"/>
      <c r="AA7" s="92"/>
      <c r="AB7" s="89"/>
      <c r="AC7" s="92"/>
      <c r="AD7" s="89"/>
      <c r="AE7" s="92"/>
      <c r="AF7" s="89"/>
      <c r="AG7" s="92"/>
      <c r="AH7" s="89"/>
      <c r="AI7" s="92"/>
      <c r="AJ7" s="89"/>
      <c r="AK7" s="92"/>
      <c r="AL7" s="89"/>
      <c r="AM7" s="92"/>
      <c r="AN7" s="89"/>
      <c r="AO7" s="92"/>
      <c r="AT7" s="89"/>
      <c r="AU7" s="92"/>
      <c r="AV7" s="89"/>
      <c r="AW7" s="92"/>
      <c r="AX7" s="89"/>
      <c r="AY7" s="92"/>
      <c r="AZ7" s="89"/>
      <c r="BA7" s="92"/>
      <c r="BB7" s="89"/>
      <c r="BC7" s="92"/>
      <c r="BD7" s="89"/>
      <c r="BE7" s="92"/>
      <c r="BR7" s="89"/>
      <c r="BS7" s="92"/>
      <c r="BT7" s="89"/>
      <c r="BU7" s="92"/>
      <c r="BV7" s="89"/>
      <c r="BW7" s="92"/>
      <c r="BX7" s="89"/>
      <c r="BY7" s="92"/>
      <c r="CB7" s="89"/>
      <c r="CC7" s="92"/>
      <c r="CD7" s="89" t="s">
        <v>229</v>
      </c>
      <c r="CE7" s="92">
        <v>110000</v>
      </c>
      <c r="CF7" s="89"/>
      <c r="CG7" s="92"/>
      <c r="CH7" s="89"/>
      <c r="CI7" s="92"/>
      <c r="CJ7" s="89"/>
      <c r="CK7" s="92"/>
      <c r="CL7" s="89"/>
      <c r="CM7" s="92"/>
      <c r="CN7" s="89"/>
      <c r="CO7" s="92"/>
      <c r="CP7" s="89"/>
      <c r="CQ7" s="92"/>
      <c r="CR7" s="89"/>
      <c r="CS7" s="92"/>
      <c r="CT7" s="89"/>
      <c r="CU7" s="92"/>
      <c r="CV7" s="89"/>
      <c r="CW7" s="92"/>
      <c r="CX7" s="89"/>
      <c r="CY7" s="92"/>
      <c r="CZ7" s="89"/>
      <c r="DA7" s="92"/>
      <c r="DB7" s="89"/>
      <c r="DC7" s="92"/>
      <c r="DD7" s="89"/>
      <c r="DE7" s="92"/>
      <c r="DF7" s="89"/>
      <c r="DG7" s="92"/>
      <c r="DH7" s="89"/>
      <c r="DI7" s="92"/>
      <c r="DJ7" s="89"/>
      <c r="DK7" s="92"/>
      <c r="DL7" s="89"/>
      <c r="DM7" s="92"/>
      <c r="DN7" s="89"/>
      <c r="DO7" s="92"/>
      <c r="DX7" s="89" t="s">
        <v>231</v>
      </c>
    </row>
    <row r="8" spans="2:129" ht="17.100000000000001" customHeight="1">
      <c r="B8" s="89"/>
      <c r="C8" s="92"/>
      <c r="D8" s="89"/>
      <c r="E8" s="92"/>
      <c r="F8" s="89"/>
      <c r="G8" s="92"/>
      <c r="P8" s="89"/>
      <c r="Q8" s="92"/>
      <c r="R8" s="89"/>
      <c r="S8" s="92"/>
      <c r="T8" s="89"/>
      <c r="U8" s="92"/>
      <c r="Z8" s="89"/>
      <c r="AA8" s="92"/>
      <c r="AB8" s="89"/>
      <c r="AC8" s="92"/>
      <c r="AD8" s="89"/>
      <c r="AE8" s="92"/>
      <c r="AF8" s="89"/>
      <c r="AG8" s="92"/>
      <c r="AH8" s="89"/>
      <c r="AI8" s="92"/>
      <c r="AJ8" s="89"/>
      <c r="AK8" s="92"/>
      <c r="AL8" s="89"/>
      <c r="AM8" s="92"/>
      <c r="AN8" s="89"/>
      <c r="AO8" s="92"/>
      <c r="AT8" s="89"/>
      <c r="AU8" s="92"/>
      <c r="AV8" s="89"/>
      <c r="AW8" s="92"/>
      <c r="AX8" s="89"/>
      <c r="AY8" s="92"/>
      <c r="AZ8" s="89"/>
      <c r="BA8" s="92"/>
      <c r="BB8" s="89"/>
      <c r="BC8" s="92"/>
      <c r="BD8" s="89"/>
      <c r="BE8" s="92"/>
      <c r="BR8" s="89"/>
      <c r="BS8" s="92"/>
      <c r="BT8" s="89"/>
      <c r="BU8" s="92"/>
      <c r="BV8" s="89"/>
      <c r="BW8" s="92"/>
      <c r="BX8" s="89"/>
      <c r="BY8" s="92"/>
      <c r="CB8" s="89"/>
      <c r="CC8" s="92"/>
      <c r="CD8" s="89" t="s">
        <v>229</v>
      </c>
      <c r="CE8" s="92">
        <v>330000</v>
      </c>
      <c r="CF8" s="89"/>
      <c r="CG8" s="92"/>
      <c r="CH8" s="89"/>
      <c r="CI8" s="92"/>
      <c r="CJ8" s="89"/>
      <c r="CK8" s="92"/>
      <c r="CL8" s="89"/>
      <c r="CM8" s="92"/>
      <c r="CN8" s="89"/>
      <c r="CO8" s="92"/>
      <c r="CP8" s="89"/>
      <c r="CQ8" s="92"/>
      <c r="CR8" s="89"/>
      <c r="CS8" s="92"/>
      <c r="CT8" s="89"/>
      <c r="CU8" s="92"/>
      <c r="CV8" s="89"/>
      <c r="CW8" s="92"/>
      <c r="CX8" s="89"/>
      <c r="CY8" s="92"/>
      <c r="CZ8" s="89"/>
      <c r="DA8" s="92"/>
      <c r="DB8" s="89"/>
      <c r="DC8" s="92"/>
      <c r="DD8" s="89"/>
      <c r="DE8" s="92"/>
      <c r="DF8" s="89"/>
      <c r="DG8" s="92"/>
      <c r="DH8" s="89"/>
      <c r="DI8" s="92"/>
      <c r="DJ8" s="89"/>
      <c r="DK8" s="92"/>
      <c r="DL8" s="89"/>
      <c r="DM8" s="92"/>
      <c r="DN8" s="89"/>
      <c r="DO8" s="92"/>
      <c r="DX8" s="89"/>
    </row>
    <row r="9" spans="2:129" ht="17.100000000000001" customHeight="1">
      <c r="D9" s="12"/>
      <c r="E9" s="13"/>
      <c r="R9" s="89"/>
      <c r="S9" s="92"/>
      <c r="T9" s="89"/>
      <c r="U9" s="92"/>
      <c r="Z9" s="89"/>
      <c r="AA9" s="92"/>
      <c r="AB9" s="89"/>
      <c r="AC9" s="92"/>
      <c r="AD9" s="89"/>
      <c r="AE9" s="92"/>
      <c r="AJ9" s="89"/>
      <c r="AK9" s="92"/>
      <c r="AL9" s="89"/>
      <c r="AM9" s="92"/>
      <c r="AN9" s="89"/>
      <c r="AO9" s="92"/>
      <c r="AT9" s="89"/>
      <c r="AU9" s="92"/>
      <c r="AV9" s="89"/>
      <c r="AW9" s="92"/>
      <c r="AX9" s="89"/>
      <c r="AY9" s="92"/>
      <c r="CD9" s="89" t="s">
        <v>229</v>
      </c>
      <c r="CE9" s="92">
        <v>330000</v>
      </c>
      <c r="DX9" s="89"/>
    </row>
    <row r="10" spans="2:129" ht="17.100000000000001" customHeight="1">
      <c r="D10" s="12"/>
      <c r="E10" s="13"/>
      <c r="R10" s="89"/>
      <c r="S10" s="92"/>
      <c r="T10" s="89"/>
      <c r="U10" s="92"/>
      <c r="Z10" s="89"/>
      <c r="AA10" s="92"/>
      <c r="AB10" s="89"/>
      <c r="AC10" s="92"/>
      <c r="AD10" s="89"/>
      <c r="AE10" s="92"/>
      <c r="AJ10" s="89"/>
      <c r="AK10" s="92"/>
      <c r="AL10" s="89"/>
      <c r="AM10" s="92"/>
      <c r="AN10" s="89"/>
      <c r="AO10" s="92"/>
      <c r="AT10" s="89"/>
      <c r="AU10" s="92"/>
      <c r="AV10" s="89"/>
      <c r="AW10" s="92"/>
      <c r="AX10" s="89"/>
      <c r="AY10" s="92"/>
      <c r="CD10" s="89" t="s">
        <v>229</v>
      </c>
      <c r="CE10" s="92">
        <v>330000</v>
      </c>
      <c r="DX10" s="89"/>
    </row>
    <row r="11" spans="2:129" ht="17.100000000000001" customHeight="1">
      <c r="D11" s="12"/>
      <c r="E11" s="13"/>
      <c r="R11" s="89"/>
      <c r="S11" s="92"/>
      <c r="T11" s="89"/>
      <c r="U11" s="92"/>
      <c r="Z11" s="89"/>
      <c r="AA11" s="92"/>
      <c r="AB11" s="89"/>
      <c r="AC11" s="92"/>
      <c r="AD11" s="89"/>
      <c r="AE11" s="92"/>
      <c r="AJ11" s="89"/>
      <c r="AK11" s="92"/>
      <c r="AL11" s="89"/>
      <c r="AM11" s="92"/>
      <c r="AN11" s="89"/>
      <c r="AO11" s="92"/>
      <c r="AT11" s="89"/>
      <c r="AU11" s="92"/>
      <c r="AV11" s="89"/>
      <c r="AW11" s="92"/>
      <c r="AX11" s="89"/>
      <c r="AY11" s="92"/>
      <c r="CD11" s="89"/>
      <c r="CE11" s="92"/>
      <c r="DX11" s="89"/>
    </row>
    <row r="12" spans="2:129" ht="17.100000000000001" customHeight="1">
      <c r="D12" s="12"/>
      <c r="E12" s="13"/>
      <c r="T12" s="89"/>
      <c r="U12" s="92"/>
      <c r="CD12" s="89"/>
      <c r="CE12" s="92"/>
      <c r="DX12" s="89"/>
    </row>
    <row r="13" spans="2:129" ht="17.100000000000001" customHeight="1">
      <c r="D13" s="12"/>
      <c r="E13" s="13"/>
      <c r="T13" s="89"/>
      <c r="U13" s="92"/>
      <c r="CD13" s="89"/>
      <c r="CE13" s="92"/>
      <c r="DX13" s="89"/>
    </row>
    <row r="14" spans="2:129" ht="17.100000000000001" customHeight="1">
      <c r="D14" s="12"/>
      <c r="E14" s="13"/>
      <c r="T14" s="89"/>
      <c r="U14" s="92"/>
      <c r="CD14" s="89"/>
      <c r="CE14" s="92"/>
      <c r="DX14" s="89"/>
    </row>
    <row r="15" spans="2:129" ht="17.100000000000001" customHeight="1">
      <c r="D15" s="12"/>
      <c r="E15" s="13"/>
      <c r="T15" s="89"/>
      <c r="U15" s="92"/>
      <c r="CD15" s="89"/>
      <c r="CE15" s="92"/>
      <c r="DX15" s="89"/>
    </row>
    <row r="16" spans="2:129" ht="17.100000000000001" customHeight="1">
      <c r="T16" s="89"/>
      <c r="U16" s="92"/>
      <c r="CD16" s="89"/>
      <c r="CE16" s="92"/>
    </row>
    <row r="17" spans="20:83" ht="17.100000000000001" customHeight="1">
      <c r="T17" s="89"/>
      <c r="U17" s="92"/>
      <c r="CD17" s="89"/>
      <c r="CE17" s="92"/>
    </row>
    <row r="18" spans="20:83" ht="17.100000000000001" customHeight="1">
      <c r="T18" s="89"/>
      <c r="U18" s="92"/>
      <c r="CD18" s="89"/>
      <c r="CE18" s="92"/>
    </row>
    <row r="19" spans="20:83" ht="17.100000000000001" customHeight="1">
      <c r="T19" s="89"/>
      <c r="U19" s="92"/>
      <c r="CD19" s="89"/>
      <c r="CE19" s="92"/>
    </row>
    <row r="20" spans="20:83" ht="17.100000000000001" customHeight="1">
      <c r="T20" s="89"/>
      <c r="U20" s="92"/>
      <c r="CD20" s="89"/>
      <c r="CE20" s="92"/>
    </row>
    <row r="21" spans="20:83" ht="17.100000000000001" customHeight="1">
      <c r="T21" s="89"/>
      <c r="U21" s="92"/>
      <c r="CD21" s="89"/>
      <c r="CE21" s="92"/>
    </row>
    <row r="22" spans="20:83" ht="17.100000000000001" customHeight="1">
      <c r="T22" s="89"/>
      <c r="U22" s="92"/>
      <c r="CD22" s="89"/>
      <c r="CE22" s="92"/>
    </row>
    <row r="23" spans="20:83" ht="17.100000000000001" customHeight="1">
      <c r="T23" s="89"/>
      <c r="U23" s="92"/>
      <c r="CD23" s="89"/>
      <c r="CE23" s="92"/>
    </row>
    <row r="24" spans="20:83" ht="17.100000000000001" customHeight="1">
      <c r="T24" s="89"/>
      <c r="U24" s="92"/>
      <c r="CD24" s="89"/>
      <c r="CE24" s="92"/>
    </row>
    <row r="25" spans="20:83" ht="17.100000000000001" customHeight="1">
      <c r="T25" s="89"/>
      <c r="U25" s="92"/>
      <c r="CD25" s="89"/>
      <c r="CE25" s="92"/>
    </row>
    <row r="26" spans="20:83" ht="17.100000000000001" customHeight="1">
      <c r="T26" s="89"/>
      <c r="U26" s="92"/>
      <c r="CD26" s="89"/>
      <c r="CE26" s="92"/>
    </row>
    <row r="27" spans="20:83" ht="17.100000000000001" customHeight="1">
      <c r="T27" s="89"/>
      <c r="U27" s="92"/>
      <c r="CD27" s="89"/>
      <c r="CE27" s="92"/>
    </row>
    <row r="28" spans="20:83" ht="17.100000000000001" customHeight="1">
      <c r="T28" s="89"/>
      <c r="U28" s="92"/>
      <c r="CD28" s="89"/>
      <c r="CE28" s="92"/>
    </row>
    <row r="29" spans="20:83" ht="17.100000000000001" customHeight="1">
      <c r="T29" s="89"/>
      <c r="U29" s="92"/>
      <c r="CD29" s="89"/>
      <c r="CE29" s="92"/>
    </row>
    <row r="30" spans="20:83" ht="17.100000000000001" customHeight="1">
      <c r="T30" s="89"/>
      <c r="U30" s="92"/>
      <c r="CD30" s="89"/>
      <c r="CE30" s="92"/>
    </row>
    <row r="31" spans="20:83" ht="17.100000000000001" customHeight="1">
      <c r="T31" s="89"/>
      <c r="U31" s="92"/>
      <c r="CD31" s="89"/>
      <c r="CE31" s="92"/>
    </row>
    <row r="32" spans="20:83" ht="17.100000000000001" customHeight="1">
      <c r="T32" s="89"/>
      <c r="U32" s="92"/>
      <c r="CD32" s="89"/>
      <c r="CE32" s="92"/>
    </row>
    <row r="33" spans="20:83" ht="17.100000000000001" customHeight="1">
      <c r="T33" s="89"/>
      <c r="U33" s="92"/>
      <c r="CD33" s="89"/>
      <c r="CE33" s="92"/>
    </row>
    <row r="34" spans="20:83" ht="17.100000000000001" customHeight="1">
      <c r="T34" s="89"/>
      <c r="U34" s="92"/>
      <c r="CD34" s="89"/>
      <c r="CE34" s="92"/>
    </row>
    <row r="35" spans="20:83" ht="17.100000000000001" customHeight="1">
      <c r="T35" s="89"/>
      <c r="U35" s="92"/>
      <c r="CD35" s="89"/>
      <c r="CE35" s="92"/>
    </row>
    <row r="36" spans="20:83" ht="17.100000000000001" customHeight="1">
      <c r="T36" s="89"/>
      <c r="U36" s="92"/>
      <c r="CD36" s="89"/>
      <c r="CE36" s="92"/>
    </row>
    <row r="37" spans="20:83" ht="17.100000000000001" customHeight="1">
      <c r="T37" s="89"/>
      <c r="U37" s="92"/>
      <c r="CD37" s="89"/>
      <c r="CE37" s="92"/>
    </row>
    <row r="38" spans="20:83" ht="17.100000000000001" customHeight="1">
      <c r="T38" s="89"/>
      <c r="U38" s="92"/>
      <c r="CD38" s="89"/>
      <c r="CE38" s="92"/>
    </row>
    <row r="39" spans="20:83" ht="17.100000000000001" customHeight="1">
      <c r="T39" s="89"/>
      <c r="U39" s="92"/>
      <c r="CD39" s="89"/>
      <c r="CE39" s="92"/>
    </row>
    <row r="40" spans="20:83" ht="17.100000000000001" customHeight="1">
      <c r="T40" s="89"/>
      <c r="U40" s="92"/>
      <c r="CD40" s="89"/>
      <c r="CE40" s="92"/>
    </row>
    <row r="41" spans="20:83" ht="17.100000000000001" customHeight="1">
      <c r="T41" s="89"/>
      <c r="U41" s="92"/>
      <c r="CD41" s="89"/>
      <c r="CE41" s="92"/>
    </row>
    <row r="42" spans="20:83" ht="17.100000000000001" customHeight="1">
      <c r="T42" s="89"/>
      <c r="U42" s="92"/>
      <c r="CD42" s="89"/>
      <c r="CE42" s="92"/>
    </row>
    <row r="43" spans="20:83" ht="17.100000000000001" customHeight="1">
      <c r="T43" s="89"/>
      <c r="U43" s="92"/>
      <c r="CD43" s="89"/>
      <c r="CE43" s="92"/>
    </row>
    <row r="44" spans="20:83" ht="17.100000000000001" customHeight="1">
      <c r="T44" s="89"/>
      <c r="U44" s="92"/>
      <c r="CD44" s="89"/>
      <c r="CE44" s="92"/>
    </row>
    <row r="45" spans="20:83" ht="17.100000000000001" customHeight="1">
      <c r="T45" s="89"/>
      <c r="U45" s="92"/>
      <c r="CD45" s="89"/>
      <c r="CE45" s="92"/>
    </row>
    <row r="46" spans="20:83" ht="17.100000000000001" customHeight="1">
      <c r="T46" s="89"/>
      <c r="U46" s="92"/>
      <c r="CD46" s="89"/>
      <c r="CE46" s="92"/>
    </row>
    <row r="47" spans="20:83" ht="17.100000000000001" customHeight="1">
      <c r="T47" s="89"/>
      <c r="U47" s="92"/>
      <c r="CD47" s="89"/>
      <c r="CE47" s="92"/>
    </row>
    <row r="48" spans="20:83" ht="17.100000000000001" customHeight="1">
      <c r="T48" s="89"/>
      <c r="U48" s="92"/>
      <c r="CD48" s="89"/>
      <c r="CE48" s="92"/>
    </row>
    <row r="49" spans="20:83" ht="17.100000000000001" customHeight="1">
      <c r="T49" s="89"/>
      <c r="U49" s="92"/>
      <c r="CD49" s="89"/>
      <c r="CE49" s="92"/>
    </row>
    <row r="50" spans="20:83" ht="17.100000000000001" customHeight="1">
      <c r="T50" s="89"/>
      <c r="U50" s="92"/>
      <c r="CD50" s="89"/>
      <c r="CE50" s="92"/>
    </row>
    <row r="51" spans="20:83" ht="17.100000000000001" customHeight="1">
      <c r="T51" s="89"/>
      <c r="U51" s="92"/>
      <c r="CD51" s="89"/>
      <c r="CE51" s="92"/>
    </row>
    <row r="52" spans="20:83" ht="17.100000000000001" customHeight="1">
      <c r="T52" s="89"/>
      <c r="U52" s="92"/>
      <c r="CD52" s="89"/>
      <c r="CE52" s="92"/>
    </row>
    <row r="53" spans="20:83" ht="17.100000000000001" customHeight="1">
      <c r="T53" s="89"/>
      <c r="U53" s="92"/>
      <c r="CD53" s="89"/>
      <c r="CE53" s="92"/>
    </row>
    <row r="54" spans="20:83" ht="17.100000000000001" customHeight="1">
      <c r="T54" s="89"/>
      <c r="U54" s="92"/>
      <c r="CD54" s="89"/>
      <c r="CE54" s="92"/>
    </row>
    <row r="55" spans="20:83" ht="17.100000000000001" customHeight="1">
      <c r="T55" s="89"/>
      <c r="U55" s="92"/>
      <c r="CD55" s="89"/>
      <c r="CE55" s="92"/>
    </row>
    <row r="56" spans="20:83" ht="17.100000000000001" customHeight="1">
      <c r="T56" s="89"/>
      <c r="U56" s="92"/>
      <c r="CD56" s="89"/>
      <c r="CE56" s="92"/>
    </row>
    <row r="57" spans="20:83" ht="17.100000000000001" customHeight="1">
      <c r="T57" s="89"/>
      <c r="U57" s="92"/>
      <c r="CD57" s="89"/>
      <c r="CE57" s="92"/>
    </row>
    <row r="58" spans="20:83" ht="17.100000000000001" customHeight="1">
      <c r="T58" s="89"/>
      <c r="U58" s="92"/>
      <c r="CD58" s="89"/>
      <c r="CE58" s="92"/>
    </row>
    <row r="59" spans="20:83" ht="17.100000000000001" customHeight="1">
      <c r="T59" s="89"/>
      <c r="U59" s="92"/>
      <c r="CD59" s="89"/>
      <c r="CE59" s="92"/>
    </row>
    <row r="60" spans="20:83" ht="17.100000000000001" customHeight="1">
      <c r="T60" s="89"/>
      <c r="U60" s="92"/>
      <c r="CD60" s="89"/>
      <c r="CE60" s="92"/>
    </row>
    <row r="61" spans="20:83" ht="17.100000000000001" customHeight="1">
      <c r="T61" s="89"/>
      <c r="U61" s="92"/>
      <c r="CD61" s="89"/>
      <c r="CE61" s="92"/>
    </row>
    <row r="62" spans="20:83" ht="17.100000000000001" customHeight="1">
      <c r="T62" s="89"/>
      <c r="U62" s="92"/>
      <c r="CD62" s="89"/>
      <c r="CE62" s="92"/>
    </row>
    <row r="63" spans="20:83" ht="17.100000000000001" customHeight="1">
      <c r="T63" s="89"/>
      <c r="U63" s="92"/>
      <c r="CD63" s="89"/>
      <c r="CE63" s="92"/>
    </row>
    <row r="64" spans="20:83" ht="17.100000000000001" customHeight="1">
      <c r="T64" s="89"/>
      <c r="U64" s="92"/>
      <c r="CD64" s="89"/>
      <c r="CE64" s="92"/>
    </row>
    <row r="65" spans="20:83" ht="17.100000000000001" customHeight="1">
      <c r="T65" s="89"/>
      <c r="U65" s="92"/>
      <c r="CD65" s="89"/>
      <c r="CE65" s="92"/>
    </row>
    <row r="66" spans="20:83" ht="17.100000000000001" customHeight="1">
      <c r="T66" s="89"/>
      <c r="U66" s="92"/>
      <c r="CD66" s="89"/>
      <c r="CE66" s="92"/>
    </row>
    <row r="67" spans="20:83" ht="17.100000000000001" customHeight="1">
      <c r="T67" s="89"/>
      <c r="U67" s="92"/>
    </row>
    <row r="68" spans="20:83" ht="17.100000000000001" customHeight="1">
      <c r="T68" s="89"/>
      <c r="U68" s="92"/>
    </row>
    <row r="69" spans="20:83" ht="17.100000000000001" customHeight="1">
      <c r="T69" s="89"/>
      <c r="U69" s="92"/>
    </row>
    <row r="70" spans="20:83" ht="17.100000000000001" customHeight="1">
      <c r="T70" s="89"/>
      <c r="U70" s="92"/>
    </row>
    <row r="71" spans="20:83" ht="17.100000000000001" customHeight="1">
      <c r="T71" s="89"/>
      <c r="U71" s="92"/>
    </row>
    <row r="72" spans="20:83" ht="17.100000000000001" customHeight="1">
      <c r="T72" s="89"/>
      <c r="U72" s="92"/>
    </row>
    <row r="73" spans="20:83" ht="17.100000000000001" customHeight="1">
      <c r="T73" s="89"/>
      <c r="U73" s="92"/>
    </row>
    <row r="74" spans="20:83" ht="17.100000000000001" customHeight="1">
      <c r="T74" s="89"/>
      <c r="U74" s="92"/>
    </row>
    <row r="75" spans="20:83" ht="17.100000000000001" customHeight="1">
      <c r="T75" s="89"/>
      <c r="U75" s="92"/>
    </row>
    <row r="76" spans="20:83" ht="17.100000000000001" customHeight="1">
      <c r="T76" s="89"/>
      <c r="U76" s="92"/>
    </row>
  </sheetData>
  <phoneticPr fontId="2" type="noConversion"/>
  <pageMargins left="0.75" right="0.75" top="1" bottom="1" header="0.5" footer="0.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7">
    <tabColor indexed="23"/>
  </sheetPr>
  <dimension ref="B1:AP119"/>
  <sheetViews>
    <sheetView topLeftCell="U1" workbookViewId="0">
      <selection activeCell="AN6" sqref="AN6"/>
    </sheetView>
  </sheetViews>
  <sheetFormatPr defaultRowHeight="17.100000000000001" customHeight="1"/>
  <cols>
    <col min="1" max="1" width="1.77734375" style="2" customWidth="1"/>
    <col min="2" max="16384" width="8.88671875" style="2"/>
  </cols>
  <sheetData>
    <row r="1" spans="2:42" ht="17.100000000000001" customHeight="1">
      <c r="B1" s="2">
        <v>1</v>
      </c>
      <c r="E1" s="2">
        <f>B1+1</f>
        <v>2</v>
      </c>
      <c r="H1" s="2">
        <f>E1+1</f>
        <v>3</v>
      </c>
      <c r="K1" s="2">
        <f>H1+1</f>
        <v>4</v>
      </c>
      <c r="N1" s="2">
        <f>K1+1</f>
        <v>5</v>
      </c>
      <c r="Q1" s="2">
        <f>N1+1</f>
        <v>6</v>
      </c>
      <c r="T1" s="2">
        <f>Q1+1</f>
        <v>7</v>
      </c>
      <c r="W1" s="2">
        <f>T1+1</f>
        <v>8</v>
      </c>
      <c r="Z1" s="2">
        <f>W1+1</f>
        <v>9</v>
      </c>
      <c r="AC1" s="2">
        <f>Z1+1</f>
        <v>10</v>
      </c>
      <c r="AF1" s="2">
        <f>AC1+1</f>
        <v>11</v>
      </c>
      <c r="AI1" s="2">
        <f>AF1+1</f>
        <v>12</v>
      </c>
      <c r="AN1" s="2">
        <v>2</v>
      </c>
    </row>
    <row r="2" spans="2:42" ht="17.100000000000001" customHeight="1">
      <c r="B2" s="3" t="str">
        <f>거래내역!$B$11</f>
        <v>날 짜</v>
      </c>
      <c r="C2" s="3" t="str">
        <f>거래내역!$B$11</f>
        <v>날 짜</v>
      </c>
      <c r="D2" s="3" t="str">
        <f>거래내역!$C$11</f>
        <v>구 분</v>
      </c>
      <c r="E2" s="3" t="str">
        <f>거래내역!$B$11</f>
        <v>날 짜</v>
      </c>
      <c r="F2" s="3" t="str">
        <f>거래내역!$B$11</f>
        <v>날 짜</v>
      </c>
      <c r="G2" s="3" t="str">
        <f>거래내역!$C$11</f>
        <v>구 분</v>
      </c>
      <c r="H2" s="3" t="str">
        <f>거래내역!$B$11</f>
        <v>날 짜</v>
      </c>
      <c r="I2" s="3" t="str">
        <f>거래내역!$B$11</f>
        <v>날 짜</v>
      </c>
      <c r="J2" s="3" t="str">
        <f>거래내역!$C$11</f>
        <v>구 분</v>
      </c>
      <c r="K2" s="3" t="str">
        <f>거래내역!$B$11</f>
        <v>날 짜</v>
      </c>
      <c r="L2" s="3" t="str">
        <f>거래내역!$B$11</f>
        <v>날 짜</v>
      </c>
      <c r="M2" s="3" t="str">
        <f>거래내역!$C$11</f>
        <v>구 분</v>
      </c>
      <c r="N2" s="3" t="str">
        <f>거래내역!$B$11</f>
        <v>날 짜</v>
      </c>
      <c r="O2" s="3" t="str">
        <f>거래내역!$B$11</f>
        <v>날 짜</v>
      </c>
      <c r="P2" s="3" t="str">
        <f>거래내역!$C$11</f>
        <v>구 분</v>
      </c>
      <c r="Q2" s="3" t="str">
        <f>거래내역!$B$11</f>
        <v>날 짜</v>
      </c>
      <c r="R2" s="3" t="str">
        <f>거래내역!$B$11</f>
        <v>날 짜</v>
      </c>
      <c r="S2" s="3" t="str">
        <f>거래내역!$C$11</f>
        <v>구 분</v>
      </c>
      <c r="T2" s="3" t="str">
        <f>거래내역!$B$11</f>
        <v>날 짜</v>
      </c>
      <c r="U2" s="3" t="str">
        <f>거래내역!$B$11</f>
        <v>날 짜</v>
      </c>
      <c r="V2" s="3" t="str">
        <f>거래내역!$C$11</f>
        <v>구 분</v>
      </c>
      <c r="W2" s="3" t="str">
        <f>거래내역!$B$11</f>
        <v>날 짜</v>
      </c>
      <c r="X2" s="3" t="str">
        <f>거래내역!$B$11</f>
        <v>날 짜</v>
      </c>
      <c r="Y2" s="3" t="str">
        <f>거래내역!$C$11</f>
        <v>구 분</v>
      </c>
      <c r="Z2" s="3" t="str">
        <f>거래내역!$B$11</f>
        <v>날 짜</v>
      </c>
      <c r="AA2" s="3" t="str">
        <f>거래내역!$B$11</f>
        <v>날 짜</v>
      </c>
      <c r="AB2" s="3" t="str">
        <f>거래내역!$C$11</f>
        <v>구 분</v>
      </c>
      <c r="AC2" s="3" t="str">
        <f>거래내역!$B$11</f>
        <v>날 짜</v>
      </c>
      <c r="AD2" s="3" t="str">
        <f>거래내역!$B$11</f>
        <v>날 짜</v>
      </c>
      <c r="AE2" s="3" t="str">
        <f>거래내역!$C$11</f>
        <v>구 분</v>
      </c>
      <c r="AF2" s="3" t="str">
        <f>거래내역!$B$11</f>
        <v>날 짜</v>
      </c>
      <c r="AG2" s="3" t="str">
        <f>거래내역!$B$11</f>
        <v>날 짜</v>
      </c>
      <c r="AH2" s="3" t="str">
        <f>거래내역!$C$11</f>
        <v>구 분</v>
      </c>
      <c r="AI2" s="3" t="str">
        <f>거래내역!$B$11</f>
        <v>날 짜</v>
      </c>
      <c r="AJ2" s="3" t="str">
        <f>거래내역!$B$11</f>
        <v>날 짜</v>
      </c>
      <c r="AK2" s="3" t="str">
        <f>거래내역!$C$11</f>
        <v>구 분</v>
      </c>
      <c r="AN2" s="3" t="str">
        <f>거래내역!$B$11</f>
        <v>날 짜</v>
      </c>
      <c r="AO2" s="3" t="str">
        <f>거래내역!$B$11</f>
        <v>날 짜</v>
      </c>
      <c r="AP2" s="3" t="str">
        <f>거래내역!$C$11</f>
        <v>구 분</v>
      </c>
    </row>
    <row r="3" spans="2:42" ht="17.100000000000001" customHeight="1">
      <c r="B3" s="4" t="str">
        <f>"&gt;=" &amp; DATE(월별매출!$B$6,B1,1)</f>
        <v>&gt;=42005</v>
      </c>
      <c r="C3" s="4" t="str">
        <f>"&lt;" &amp; DATE(월별매출!$B$6,B1+1,1)</f>
        <v>&lt;42036</v>
      </c>
      <c r="D3" s="3" t="str">
        <f>"=" &amp; "매출"</f>
        <v>=매출</v>
      </c>
      <c r="E3" s="4" t="str">
        <f>"&gt;=" &amp; DATE(월별매출!$B$6,E1,1)</f>
        <v>&gt;=42036</v>
      </c>
      <c r="F3" s="4" t="str">
        <f>"&lt;" &amp; DATE(월별매출!$B$6,E1+1,1)</f>
        <v>&lt;42064</v>
      </c>
      <c r="G3" s="3" t="str">
        <f>"=" &amp; "매출"</f>
        <v>=매출</v>
      </c>
      <c r="H3" s="4" t="str">
        <f>"&gt;=" &amp; DATE(월별매출!$B$6,H1,1)</f>
        <v>&gt;=42064</v>
      </c>
      <c r="I3" s="4" t="str">
        <f>"&lt;" &amp; DATE(월별매출!$B$6,H1+1,1)</f>
        <v>&lt;42095</v>
      </c>
      <c r="J3" s="3" t="str">
        <f>"=" &amp; "매출"</f>
        <v>=매출</v>
      </c>
      <c r="K3" s="4" t="str">
        <f>"&gt;=" &amp; DATE(월별매출!$B$6,K1,1)</f>
        <v>&gt;=42095</v>
      </c>
      <c r="L3" s="4" t="str">
        <f>"&lt;" &amp; DATE(월별매출!$B$6,K1+1,1)</f>
        <v>&lt;42125</v>
      </c>
      <c r="M3" s="3" t="str">
        <f>"=" &amp; "매출"</f>
        <v>=매출</v>
      </c>
      <c r="N3" s="4" t="str">
        <f>"&gt;=" &amp; DATE(월별매출!$B$6,N1,1)</f>
        <v>&gt;=42125</v>
      </c>
      <c r="O3" s="4" t="str">
        <f>"&lt;" &amp; DATE(월별매출!$B$6,N1+1,1)</f>
        <v>&lt;42156</v>
      </c>
      <c r="P3" s="3" t="str">
        <f>"=" &amp; "매출"</f>
        <v>=매출</v>
      </c>
      <c r="Q3" s="4" t="str">
        <f>"&gt;=" &amp; DATE(월별매출!$B$6,Q1,1)</f>
        <v>&gt;=42156</v>
      </c>
      <c r="R3" s="4" t="str">
        <f>"&lt;" &amp; DATE(월별매출!$B$6,Q1+1,1)</f>
        <v>&lt;42186</v>
      </c>
      <c r="S3" s="3" t="str">
        <f>"=" &amp; "매출"</f>
        <v>=매출</v>
      </c>
      <c r="T3" s="4" t="str">
        <f>"&gt;=" &amp; DATE(월별매출!$B$6,T1,1)</f>
        <v>&gt;=42186</v>
      </c>
      <c r="U3" s="4" t="str">
        <f>"&lt;" &amp; DATE(월별매출!$B$6,T1+1,1)</f>
        <v>&lt;42217</v>
      </c>
      <c r="V3" s="3" t="str">
        <f>"=" &amp; "매출"</f>
        <v>=매출</v>
      </c>
      <c r="W3" s="4" t="str">
        <f>"&gt;=" &amp; DATE(월별매출!$B$6,W1,1)</f>
        <v>&gt;=42217</v>
      </c>
      <c r="X3" s="4" t="str">
        <f>"&lt;" &amp; DATE(월별매출!$B$6,W1+1,1)</f>
        <v>&lt;42248</v>
      </c>
      <c r="Y3" s="3" t="str">
        <f>"=" &amp; "매출"</f>
        <v>=매출</v>
      </c>
      <c r="Z3" s="4" t="str">
        <f>"&gt;=" &amp; DATE(월별매출!$B$6,Z1,1)</f>
        <v>&gt;=42248</v>
      </c>
      <c r="AA3" s="4" t="str">
        <f>"&lt;" &amp; DATE(월별매출!$B$6,Z1+1,1)</f>
        <v>&lt;42278</v>
      </c>
      <c r="AB3" s="3" t="str">
        <f>"=" &amp; "매출"</f>
        <v>=매출</v>
      </c>
      <c r="AC3" s="4" t="str">
        <f>"&gt;=" &amp; DATE(월별매출!$B$6,AC1,1)</f>
        <v>&gt;=42278</v>
      </c>
      <c r="AD3" s="4" t="str">
        <f>"&lt;" &amp; DATE(월별매출!$B$6,AC1+1,1)</f>
        <v>&lt;42309</v>
      </c>
      <c r="AE3" s="3" t="str">
        <f>"=" &amp; "매출"</f>
        <v>=매출</v>
      </c>
      <c r="AF3" s="4" t="str">
        <f>"&gt;=" &amp; DATE(월별매출!$B$6,AF1,1)</f>
        <v>&gt;=42309</v>
      </c>
      <c r="AG3" s="4" t="str">
        <f>"&lt;" &amp; DATE(월별매출!$B$6,AF1+1,1)</f>
        <v>&lt;42339</v>
      </c>
      <c r="AH3" s="3" t="str">
        <f>"=" &amp; "매출"</f>
        <v>=매출</v>
      </c>
      <c r="AI3" s="4" t="str">
        <f>"&gt;=" &amp; DATE(월별매출!$B$6,AI1,1)</f>
        <v>&gt;=42339</v>
      </c>
      <c r="AJ3" s="4" t="str">
        <f>"&lt;" &amp; DATE(월별매출!$B$6,AI1+1,1)</f>
        <v>&lt;42370</v>
      </c>
      <c r="AK3" s="3" t="str">
        <f>"=" &amp; "매출"</f>
        <v>=매출</v>
      </c>
      <c r="AN3" s="70" t="str">
        <f>"&gt;=" &amp; DATE(월별매출!$B$6,1,1)</f>
        <v>&gt;=42005</v>
      </c>
      <c r="AO3" s="70" t="str">
        <f>"&lt;=" &amp; DATE(월별매출!$B$6,12,31)</f>
        <v>&lt;=42369</v>
      </c>
      <c r="AP3" s="2" t="str">
        <f>"=" &amp; "매출"</f>
        <v>=매출</v>
      </c>
    </row>
    <row r="5" spans="2:42" ht="17.100000000000001" customHeight="1">
      <c r="B5" s="5" t="str">
        <f>거래내역!$D$11</f>
        <v>거래처명</v>
      </c>
      <c r="C5" s="6" t="str">
        <f>거래내역!$K$11</f>
        <v>금액</v>
      </c>
      <c r="E5" s="5" t="str">
        <f>거래내역!$D$11</f>
        <v>거래처명</v>
      </c>
      <c r="F5" s="6" t="str">
        <f>거래내역!$K$11</f>
        <v>금액</v>
      </c>
      <c r="H5" s="5" t="str">
        <f>거래내역!$D$11</f>
        <v>거래처명</v>
      </c>
      <c r="I5" s="6" t="str">
        <f>거래내역!$K$11</f>
        <v>금액</v>
      </c>
      <c r="K5" s="5" t="str">
        <f>거래내역!$D$11</f>
        <v>거래처명</v>
      </c>
      <c r="L5" s="6" t="str">
        <f>거래내역!$K$11</f>
        <v>금액</v>
      </c>
      <c r="N5" s="5" t="str">
        <f>거래내역!$D$11</f>
        <v>거래처명</v>
      </c>
      <c r="O5" s="6" t="str">
        <f>거래내역!$K$11</f>
        <v>금액</v>
      </c>
      <c r="Q5" s="5" t="str">
        <f>거래내역!$D$11</f>
        <v>거래처명</v>
      </c>
      <c r="R5" s="6" t="str">
        <f>거래내역!$K$11</f>
        <v>금액</v>
      </c>
      <c r="T5" s="5" t="str">
        <f>거래내역!$D$11</f>
        <v>거래처명</v>
      </c>
      <c r="U5" s="6" t="str">
        <f>거래내역!$K$11</f>
        <v>금액</v>
      </c>
      <c r="W5" s="5" t="str">
        <f>거래내역!$D$11</f>
        <v>거래처명</v>
      </c>
      <c r="X5" s="6" t="str">
        <f>거래내역!$K$11</f>
        <v>금액</v>
      </c>
      <c r="Z5" s="5" t="str">
        <f>거래내역!$D$11</f>
        <v>거래처명</v>
      </c>
      <c r="AA5" s="6" t="str">
        <f>거래내역!$K$11</f>
        <v>금액</v>
      </c>
      <c r="AC5" s="5" t="str">
        <f>거래내역!$D$11</f>
        <v>거래처명</v>
      </c>
      <c r="AD5" s="6" t="str">
        <f>거래내역!$K$11</f>
        <v>금액</v>
      </c>
      <c r="AF5" s="5" t="str">
        <f>거래내역!$D$11</f>
        <v>거래처명</v>
      </c>
      <c r="AG5" s="6" t="str">
        <f>거래내역!$K$11</f>
        <v>금액</v>
      </c>
      <c r="AI5" s="5" t="str">
        <f>거래내역!$D$11</f>
        <v>거래처명</v>
      </c>
      <c r="AJ5" s="6" t="str">
        <f>거래내역!$K$11</f>
        <v>금액</v>
      </c>
      <c r="AN5" s="5" t="str">
        <f>거래내역!$D$11</f>
        <v>거래처명</v>
      </c>
    </row>
    <row r="6" spans="2:42" ht="17.100000000000001" customHeight="1">
      <c r="B6" s="89"/>
      <c r="C6" s="92"/>
      <c r="E6" s="89"/>
      <c r="F6" s="92"/>
      <c r="H6" s="89"/>
      <c r="I6" s="92"/>
      <c r="K6" s="89"/>
      <c r="L6" s="92"/>
      <c r="N6" s="89" t="s">
        <v>229</v>
      </c>
      <c r="O6" s="92">
        <v>330000</v>
      </c>
      <c r="Q6" s="89"/>
      <c r="R6" s="92"/>
      <c r="T6" s="89"/>
      <c r="U6" s="92"/>
      <c r="W6" s="89"/>
      <c r="X6" s="92"/>
      <c r="Z6" s="89"/>
      <c r="AA6" s="92"/>
      <c r="AC6" s="89"/>
      <c r="AD6" s="92"/>
      <c r="AF6" s="89"/>
      <c r="AG6" s="92"/>
      <c r="AI6" s="89"/>
      <c r="AJ6" s="92"/>
      <c r="AN6" s="89" t="s">
        <v>229</v>
      </c>
    </row>
    <row r="7" spans="2:42" ht="17.100000000000001" customHeight="1">
      <c r="B7" s="89"/>
      <c r="C7" s="92"/>
      <c r="E7" s="89"/>
      <c r="F7" s="92"/>
      <c r="H7" s="89"/>
      <c r="I7" s="92"/>
      <c r="K7" s="89"/>
      <c r="L7" s="92"/>
      <c r="N7" s="89" t="s">
        <v>231</v>
      </c>
      <c r="O7" s="92">
        <v>330000</v>
      </c>
      <c r="Q7" s="89"/>
      <c r="R7" s="92"/>
      <c r="T7" s="89"/>
      <c r="U7" s="92"/>
      <c r="W7" s="89"/>
      <c r="X7" s="92"/>
      <c r="Z7" s="89"/>
      <c r="AA7" s="92"/>
      <c r="AC7" s="89"/>
      <c r="AD7" s="92"/>
      <c r="AF7" s="89"/>
      <c r="AG7" s="92"/>
      <c r="AI7" s="89"/>
      <c r="AJ7" s="92"/>
      <c r="AN7" s="89" t="s">
        <v>231</v>
      </c>
    </row>
    <row r="8" spans="2:42" ht="17.100000000000001" customHeight="1">
      <c r="B8" s="89"/>
      <c r="C8" s="92"/>
      <c r="E8" s="89"/>
      <c r="F8" s="92"/>
      <c r="H8" s="89"/>
      <c r="I8" s="92"/>
      <c r="K8" s="89"/>
      <c r="L8" s="92"/>
      <c r="N8" s="89"/>
      <c r="O8" s="92"/>
      <c r="Q8" s="89"/>
      <c r="R8" s="92"/>
      <c r="T8" s="89"/>
      <c r="U8" s="92"/>
      <c r="W8" s="89"/>
      <c r="X8" s="92"/>
      <c r="Z8" s="89"/>
      <c r="AA8" s="92"/>
      <c r="AC8" s="89"/>
      <c r="AD8" s="92"/>
      <c r="AF8" s="89"/>
      <c r="AG8" s="92"/>
      <c r="AI8" s="89"/>
      <c r="AJ8" s="92"/>
      <c r="AN8" s="89"/>
    </row>
    <row r="9" spans="2:42" ht="17.100000000000001" customHeight="1">
      <c r="B9" s="89"/>
      <c r="C9" s="92"/>
      <c r="E9" s="89"/>
      <c r="F9" s="92"/>
      <c r="H9" s="89"/>
      <c r="I9" s="92"/>
      <c r="K9" s="89"/>
      <c r="L9" s="92"/>
      <c r="N9" s="89"/>
      <c r="O9" s="92"/>
      <c r="Q9" s="89"/>
      <c r="R9" s="92"/>
      <c r="T9" s="89"/>
      <c r="U9" s="92"/>
      <c r="W9" s="89"/>
      <c r="X9" s="92"/>
      <c r="Z9" s="89"/>
      <c r="AA9" s="92"/>
      <c r="AC9" s="89"/>
      <c r="AD9" s="92"/>
      <c r="AF9" s="89"/>
      <c r="AG9" s="92"/>
      <c r="AI9" s="89"/>
      <c r="AJ9" s="92"/>
      <c r="AN9" s="89"/>
    </row>
    <row r="10" spans="2:42" ht="17.100000000000001" customHeight="1">
      <c r="B10" s="89"/>
      <c r="C10" s="92"/>
      <c r="E10" s="89"/>
      <c r="F10" s="92"/>
      <c r="H10" s="89"/>
      <c r="I10" s="92"/>
      <c r="K10" s="89"/>
      <c r="L10" s="92"/>
      <c r="N10" s="89"/>
      <c r="O10" s="92"/>
      <c r="Q10" s="89"/>
      <c r="R10" s="92"/>
      <c r="T10" s="89"/>
      <c r="U10" s="92"/>
      <c r="W10" s="89"/>
      <c r="X10" s="92"/>
      <c r="Z10" s="89"/>
      <c r="AA10" s="92"/>
      <c r="AC10" s="89"/>
      <c r="AD10" s="92"/>
      <c r="AF10" s="89"/>
      <c r="AG10" s="92"/>
      <c r="AI10" s="89"/>
      <c r="AJ10" s="92"/>
      <c r="AN10" s="89"/>
    </row>
    <row r="11" spans="2:42" ht="17.100000000000001" customHeight="1">
      <c r="B11" s="89"/>
      <c r="C11" s="92"/>
      <c r="E11" s="89"/>
      <c r="F11" s="92"/>
      <c r="H11" s="89"/>
      <c r="I11" s="92"/>
      <c r="K11" s="89"/>
      <c r="L11" s="92"/>
      <c r="N11" s="89"/>
      <c r="O11" s="92"/>
      <c r="Q11" s="89"/>
      <c r="R11" s="92"/>
      <c r="T11" s="89"/>
      <c r="U11" s="92"/>
      <c r="W11" s="89"/>
      <c r="X11" s="92"/>
      <c r="Z11" s="89"/>
      <c r="AA11" s="92"/>
      <c r="AC11" s="89"/>
      <c r="AD11" s="92"/>
      <c r="AF11" s="89"/>
      <c r="AG11" s="92"/>
      <c r="AI11" s="89"/>
      <c r="AJ11" s="92"/>
      <c r="AN11" s="89"/>
    </row>
    <row r="12" spans="2:42" ht="17.100000000000001" customHeight="1">
      <c r="B12" s="89"/>
      <c r="C12" s="92"/>
      <c r="E12" s="89"/>
      <c r="F12" s="92"/>
      <c r="H12" s="89"/>
      <c r="I12" s="92"/>
      <c r="K12" s="89"/>
      <c r="L12" s="92"/>
      <c r="N12" s="89"/>
      <c r="O12" s="92"/>
      <c r="Q12" s="89"/>
      <c r="R12" s="92"/>
      <c r="T12" s="89"/>
      <c r="U12" s="92"/>
      <c r="W12" s="89"/>
      <c r="X12" s="92"/>
      <c r="Z12" s="89"/>
      <c r="AA12" s="92"/>
      <c r="AC12" s="89"/>
      <c r="AD12" s="92"/>
      <c r="AF12" s="89"/>
      <c r="AG12" s="92"/>
      <c r="AN12" s="89"/>
    </row>
    <row r="13" spans="2:42" ht="17.100000000000001" customHeight="1">
      <c r="B13" s="89"/>
      <c r="C13" s="92"/>
      <c r="E13" s="89"/>
      <c r="F13" s="92"/>
      <c r="H13" s="89"/>
      <c r="I13" s="92"/>
      <c r="K13" s="89"/>
      <c r="L13" s="92"/>
      <c r="N13" s="89"/>
      <c r="O13" s="92"/>
      <c r="Q13" s="89"/>
      <c r="R13" s="92"/>
      <c r="T13" s="89"/>
      <c r="U13" s="92"/>
      <c r="W13" s="89"/>
      <c r="X13" s="92"/>
      <c r="Z13" s="89"/>
      <c r="AA13" s="92"/>
      <c r="AC13" s="89"/>
      <c r="AD13" s="92"/>
      <c r="AF13" s="89"/>
      <c r="AG13" s="92"/>
      <c r="AN13" s="89"/>
    </row>
    <row r="14" spans="2:42" ht="17.100000000000001" customHeight="1">
      <c r="B14" s="89"/>
      <c r="C14" s="92"/>
      <c r="E14" s="89"/>
      <c r="F14" s="92"/>
      <c r="H14" s="89"/>
      <c r="I14" s="92"/>
      <c r="K14" s="89"/>
      <c r="L14" s="92"/>
      <c r="N14" s="89"/>
      <c r="O14" s="92"/>
      <c r="Q14" s="89"/>
      <c r="R14" s="92"/>
      <c r="T14" s="89"/>
      <c r="U14" s="92"/>
      <c r="W14" s="89"/>
      <c r="X14" s="92"/>
      <c r="Z14" s="89"/>
      <c r="AA14" s="92"/>
      <c r="AC14" s="89"/>
      <c r="AD14" s="92"/>
      <c r="AF14" s="89"/>
      <c r="AG14" s="92"/>
      <c r="AN14" s="89"/>
    </row>
    <row r="15" spans="2:42" ht="17.100000000000001" customHeight="1">
      <c r="E15" s="89"/>
      <c r="F15" s="92"/>
      <c r="H15" s="89"/>
      <c r="I15" s="92"/>
      <c r="K15" s="89"/>
      <c r="L15" s="92"/>
      <c r="N15" s="89"/>
      <c r="O15" s="92"/>
      <c r="Q15" s="89"/>
      <c r="R15" s="92"/>
      <c r="T15" s="89"/>
      <c r="U15" s="92"/>
      <c r="W15" s="89"/>
      <c r="X15" s="92"/>
      <c r="Z15" s="89"/>
      <c r="AA15" s="92"/>
      <c r="AC15" s="89"/>
      <c r="AD15" s="92"/>
      <c r="AF15" s="89"/>
      <c r="AG15" s="92"/>
      <c r="AN15" s="89"/>
    </row>
    <row r="16" spans="2:42" ht="17.100000000000001" customHeight="1">
      <c r="E16" s="89"/>
      <c r="F16" s="92"/>
      <c r="H16" s="89"/>
      <c r="I16" s="92"/>
      <c r="K16" s="89"/>
      <c r="L16" s="92"/>
      <c r="N16" s="89"/>
      <c r="O16" s="92"/>
      <c r="Q16" s="89"/>
      <c r="R16" s="92"/>
      <c r="T16" s="89"/>
      <c r="U16" s="92"/>
      <c r="W16" s="89"/>
      <c r="X16" s="92"/>
      <c r="Z16" s="89"/>
      <c r="AA16" s="92"/>
      <c r="AC16" s="89"/>
      <c r="AD16" s="92"/>
      <c r="AF16" s="89"/>
      <c r="AG16" s="92"/>
      <c r="AN16" s="89"/>
    </row>
    <row r="17" spans="5:40" ht="17.100000000000001" customHeight="1">
      <c r="E17" s="89"/>
      <c r="F17" s="92"/>
      <c r="H17" s="89"/>
      <c r="I17" s="92"/>
      <c r="K17" s="89"/>
      <c r="L17" s="92"/>
      <c r="N17" s="89"/>
      <c r="O17" s="92"/>
      <c r="Q17" s="89"/>
      <c r="R17" s="92"/>
      <c r="T17" s="89"/>
      <c r="U17" s="92"/>
      <c r="W17" s="89"/>
      <c r="X17" s="92"/>
      <c r="Z17" s="89"/>
      <c r="AA17" s="92"/>
      <c r="AC17" s="89"/>
      <c r="AD17" s="92"/>
      <c r="AF17" s="89"/>
      <c r="AG17" s="92"/>
      <c r="AN17" s="89"/>
    </row>
    <row r="18" spans="5:40" ht="17.100000000000001" customHeight="1">
      <c r="E18" s="89"/>
      <c r="F18" s="92"/>
      <c r="H18" s="89"/>
      <c r="I18" s="92"/>
      <c r="K18" s="89"/>
      <c r="L18" s="92"/>
      <c r="N18" s="89"/>
      <c r="O18" s="92"/>
      <c r="Q18" s="89"/>
      <c r="R18" s="92"/>
      <c r="T18" s="89"/>
      <c r="U18" s="92"/>
      <c r="W18" s="89"/>
      <c r="X18" s="92"/>
      <c r="Z18" s="89"/>
      <c r="AA18" s="92"/>
      <c r="AC18" s="89"/>
      <c r="AD18" s="92"/>
      <c r="AF18" s="89"/>
      <c r="AG18" s="92"/>
      <c r="AN18" s="89"/>
    </row>
    <row r="19" spans="5:40" ht="17.100000000000001" customHeight="1">
      <c r="E19" s="89"/>
      <c r="F19" s="92"/>
      <c r="H19" s="89"/>
      <c r="I19" s="92"/>
      <c r="K19" s="89"/>
      <c r="L19" s="92"/>
      <c r="N19" s="89"/>
      <c r="O19" s="92"/>
      <c r="Q19" s="89"/>
      <c r="R19" s="92"/>
      <c r="T19" s="89"/>
      <c r="U19" s="92"/>
      <c r="W19" s="89"/>
      <c r="X19" s="92"/>
      <c r="Z19" s="89"/>
      <c r="AA19" s="92"/>
      <c r="AC19" s="89"/>
      <c r="AD19" s="92"/>
      <c r="AF19" s="89"/>
      <c r="AG19" s="92"/>
      <c r="AN19" s="89"/>
    </row>
    <row r="20" spans="5:40" ht="17.100000000000001" customHeight="1">
      <c r="H20" s="89"/>
      <c r="I20" s="92"/>
      <c r="K20" s="89"/>
      <c r="L20" s="92"/>
      <c r="N20" s="89"/>
      <c r="O20" s="92"/>
      <c r="Q20" s="89"/>
      <c r="R20" s="92"/>
      <c r="T20" s="89"/>
      <c r="U20" s="92"/>
      <c r="W20" s="89"/>
      <c r="X20" s="92"/>
      <c r="Z20" s="89"/>
      <c r="AA20" s="92"/>
      <c r="AC20" s="89"/>
      <c r="AD20" s="92"/>
      <c r="AF20" s="89"/>
      <c r="AG20" s="92"/>
      <c r="AN20" s="89"/>
    </row>
    <row r="21" spans="5:40" ht="17.100000000000001" customHeight="1">
      <c r="H21" s="89"/>
      <c r="I21" s="92"/>
      <c r="K21" s="89"/>
      <c r="L21" s="92"/>
      <c r="N21" s="89"/>
      <c r="O21" s="92"/>
      <c r="Q21" s="89"/>
      <c r="R21" s="92"/>
      <c r="T21" s="89"/>
      <c r="U21" s="92"/>
      <c r="Z21" s="89"/>
      <c r="AA21" s="92"/>
      <c r="AF21" s="89"/>
      <c r="AG21" s="92"/>
    </row>
    <row r="22" spans="5:40" ht="17.100000000000001" customHeight="1">
      <c r="H22" s="89"/>
      <c r="I22" s="92"/>
      <c r="K22" s="89"/>
      <c r="L22" s="92"/>
      <c r="N22" s="89"/>
      <c r="O22" s="92"/>
      <c r="T22" s="89"/>
      <c r="U22" s="92"/>
      <c r="Z22" s="89"/>
      <c r="AA22" s="92"/>
      <c r="AF22" s="89"/>
      <c r="AG22" s="92"/>
    </row>
    <row r="23" spans="5:40" ht="17.100000000000001" customHeight="1">
      <c r="H23" s="89"/>
      <c r="I23" s="92"/>
      <c r="K23" s="89"/>
      <c r="L23" s="92"/>
      <c r="N23" s="89"/>
      <c r="O23" s="92"/>
      <c r="T23" s="89"/>
      <c r="U23" s="92"/>
      <c r="Z23" s="89"/>
      <c r="AA23" s="92"/>
      <c r="AF23" s="89"/>
      <c r="AG23" s="92"/>
    </row>
    <row r="24" spans="5:40" ht="17.100000000000001" customHeight="1">
      <c r="H24" s="89"/>
      <c r="I24" s="92"/>
      <c r="K24" s="89"/>
      <c r="L24" s="92"/>
      <c r="N24" s="89"/>
      <c r="O24" s="92"/>
      <c r="T24" s="89"/>
      <c r="U24" s="92"/>
      <c r="Z24" s="89"/>
      <c r="AA24" s="92"/>
      <c r="AF24" s="89"/>
      <c r="AG24" s="92"/>
    </row>
    <row r="25" spans="5:40" ht="17.100000000000001" customHeight="1">
      <c r="H25" s="89"/>
      <c r="I25" s="92"/>
      <c r="K25" s="89"/>
      <c r="L25" s="92"/>
      <c r="N25" s="89"/>
      <c r="O25" s="92"/>
      <c r="T25" s="89"/>
      <c r="U25" s="92"/>
      <c r="Z25" s="89"/>
      <c r="AA25" s="92"/>
      <c r="AF25" s="89"/>
      <c r="AG25" s="92"/>
    </row>
    <row r="26" spans="5:40" ht="17.100000000000001" customHeight="1">
      <c r="H26" s="89"/>
      <c r="I26" s="92"/>
      <c r="K26" s="89"/>
      <c r="L26" s="92"/>
      <c r="N26" s="89"/>
      <c r="O26" s="92"/>
      <c r="T26" s="89"/>
      <c r="U26" s="92"/>
      <c r="Z26" s="89"/>
      <c r="AA26" s="92"/>
      <c r="AF26" s="89"/>
      <c r="AG26" s="92"/>
    </row>
    <row r="27" spans="5:40" ht="17.100000000000001" customHeight="1">
      <c r="H27" s="89"/>
      <c r="I27" s="92"/>
      <c r="K27" s="89"/>
      <c r="L27" s="92"/>
      <c r="N27" s="89"/>
      <c r="O27" s="92"/>
      <c r="T27" s="89"/>
      <c r="U27" s="92"/>
      <c r="Z27" s="89"/>
      <c r="AA27" s="92"/>
      <c r="AF27" s="89"/>
      <c r="AG27" s="92"/>
    </row>
    <row r="28" spans="5:40" ht="17.100000000000001" customHeight="1">
      <c r="H28" s="89"/>
      <c r="I28" s="92"/>
      <c r="K28" s="89"/>
      <c r="L28" s="92"/>
      <c r="N28" s="89"/>
      <c r="O28" s="92"/>
      <c r="T28" s="89"/>
      <c r="U28" s="92"/>
      <c r="Z28" s="89"/>
      <c r="AA28" s="92"/>
      <c r="AF28" s="89"/>
      <c r="AG28" s="92"/>
    </row>
    <row r="29" spans="5:40" ht="17.100000000000001" customHeight="1">
      <c r="H29" s="89"/>
      <c r="I29" s="92"/>
      <c r="K29" s="89"/>
      <c r="L29" s="92"/>
      <c r="N29" s="89"/>
      <c r="O29" s="92"/>
      <c r="Z29" s="89"/>
      <c r="AA29" s="92"/>
      <c r="AF29" s="89"/>
      <c r="AG29" s="92"/>
    </row>
    <row r="30" spans="5:40" ht="17.100000000000001" customHeight="1">
      <c r="H30" s="89"/>
      <c r="I30" s="92"/>
      <c r="K30" s="89"/>
      <c r="L30" s="92"/>
      <c r="N30" s="89"/>
      <c r="O30" s="92"/>
      <c r="AF30" s="89"/>
      <c r="AG30" s="92"/>
    </row>
    <row r="31" spans="5:40" ht="17.100000000000001" customHeight="1">
      <c r="H31" s="89"/>
      <c r="I31" s="92"/>
      <c r="K31" s="89"/>
      <c r="L31" s="92"/>
      <c r="N31" s="89"/>
      <c r="O31" s="92"/>
    </row>
    <row r="32" spans="5:40" ht="17.100000000000001" customHeight="1">
      <c r="H32" s="89"/>
      <c r="I32" s="92"/>
      <c r="K32" s="89"/>
      <c r="L32" s="92"/>
      <c r="N32" s="89"/>
      <c r="O32" s="92"/>
    </row>
    <row r="33" spans="8:15" ht="17.100000000000001" customHeight="1">
      <c r="H33" s="89"/>
      <c r="I33" s="92"/>
      <c r="K33" s="89"/>
      <c r="L33" s="92"/>
      <c r="N33" s="89"/>
      <c r="O33" s="92"/>
    </row>
    <row r="34" spans="8:15" ht="17.100000000000001" customHeight="1">
      <c r="H34" s="89"/>
      <c r="I34" s="92"/>
      <c r="K34" s="89"/>
      <c r="L34" s="92"/>
      <c r="N34" s="89"/>
      <c r="O34" s="92"/>
    </row>
    <row r="35" spans="8:15" ht="17.100000000000001" customHeight="1">
      <c r="H35" s="89"/>
      <c r="I35" s="92"/>
      <c r="K35" s="89"/>
      <c r="L35" s="92"/>
      <c r="N35" s="89"/>
      <c r="O35" s="92"/>
    </row>
    <row r="36" spans="8:15" ht="17.100000000000001" customHeight="1">
      <c r="H36" s="89"/>
      <c r="I36" s="92"/>
      <c r="K36" s="89"/>
      <c r="L36" s="92"/>
      <c r="N36" s="89"/>
      <c r="O36" s="92"/>
    </row>
    <row r="37" spans="8:15" ht="17.100000000000001" customHeight="1">
      <c r="H37" s="89"/>
      <c r="I37" s="92"/>
      <c r="K37" s="89"/>
      <c r="L37" s="92"/>
      <c r="N37" s="89"/>
      <c r="O37" s="92"/>
    </row>
    <row r="38" spans="8:15" ht="17.100000000000001" customHeight="1">
      <c r="H38" s="89"/>
      <c r="I38" s="92"/>
      <c r="K38" s="89"/>
      <c r="L38" s="92"/>
      <c r="N38" s="89"/>
      <c r="O38" s="92"/>
    </row>
    <row r="39" spans="8:15" ht="17.100000000000001" customHeight="1">
      <c r="H39" s="89"/>
      <c r="I39" s="92"/>
      <c r="K39" s="89"/>
      <c r="L39" s="92"/>
      <c r="N39" s="89"/>
      <c r="O39" s="92"/>
    </row>
    <row r="40" spans="8:15" ht="17.100000000000001" customHeight="1">
      <c r="H40" s="89"/>
      <c r="I40" s="92"/>
      <c r="K40" s="89"/>
      <c r="L40" s="92"/>
      <c r="N40" s="89"/>
      <c r="O40" s="92"/>
    </row>
    <row r="41" spans="8:15" ht="17.100000000000001" customHeight="1">
      <c r="H41" s="89"/>
      <c r="I41" s="92"/>
      <c r="K41" s="89"/>
      <c r="L41" s="92"/>
      <c r="N41" s="89"/>
      <c r="O41" s="92"/>
    </row>
    <row r="42" spans="8:15" ht="17.100000000000001" customHeight="1">
      <c r="H42" s="89"/>
      <c r="I42" s="92"/>
      <c r="K42" s="89"/>
      <c r="L42" s="92"/>
      <c r="N42" s="89"/>
      <c r="O42" s="92"/>
    </row>
    <row r="43" spans="8:15" ht="17.100000000000001" customHeight="1">
      <c r="H43" s="89"/>
      <c r="I43" s="92"/>
      <c r="K43" s="89"/>
      <c r="L43" s="92"/>
      <c r="N43" s="89"/>
      <c r="O43" s="92"/>
    </row>
    <row r="44" spans="8:15" ht="17.100000000000001" customHeight="1">
      <c r="H44" s="89"/>
      <c r="I44" s="92"/>
      <c r="K44" s="89"/>
      <c r="L44" s="92"/>
      <c r="N44" s="89"/>
      <c r="O44" s="92"/>
    </row>
    <row r="45" spans="8:15" ht="17.100000000000001" customHeight="1">
      <c r="H45" s="89"/>
      <c r="I45" s="92"/>
      <c r="K45" s="89"/>
      <c r="L45" s="92"/>
      <c r="N45" s="89"/>
      <c r="O45" s="92"/>
    </row>
    <row r="46" spans="8:15" ht="17.100000000000001" customHeight="1">
      <c r="H46" s="89"/>
      <c r="I46" s="92"/>
      <c r="K46" s="89"/>
      <c r="L46" s="92"/>
      <c r="N46" s="89"/>
      <c r="O46" s="92"/>
    </row>
    <row r="47" spans="8:15" ht="17.100000000000001" customHeight="1">
      <c r="H47" s="89"/>
      <c r="I47" s="92"/>
      <c r="K47" s="89"/>
      <c r="L47" s="92"/>
      <c r="N47" s="89"/>
      <c r="O47" s="92"/>
    </row>
    <row r="48" spans="8:15" ht="17.100000000000001" customHeight="1">
      <c r="H48" s="89"/>
      <c r="I48" s="92"/>
      <c r="K48" s="89"/>
      <c r="L48" s="92"/>
      <c r="N48" s="89"/>
      <c r="O48" s="92"/>
    </row>
    <row r="49" spans="8:15" ht="17.100000000000001" customHeight="1">
      <c r="H49" s="89"/>
      <c r="I49" s="92"/>
      <c r="K49" s="89"/>
      <c r="L49" s="92"/>
      <c r="N49" s="89"/>
      <c r="O49" s="92"/>
    </row>
    <row r="50" spans="8:15" ht="17.100000000000001" customHeight="1">
      <c r="H50" s="89"/>
      <c r="I50" s="92"/>
      <c r="K50" s="89"/>
      <c r="L50" s="92"/>
      <c r="N50" s="89"/>
      <c r="O50" s="92"/>
    </row>
    <row r="51" spans="8:15" ht="17.100000000000001" customHeight="1">
      <c r="H51" s="89"/>
      <c r="I51" s="92"/>
      <c r="K51" s="89"/>
      <c r="L51" s="92"/>
      <c r="N51" s="89"/>
      <c r="O51" s="92"/>
    </row>
    <row r="52" spans="8:15" ht="17.100000000000001" customHeight="1">
      <c r="H52" s="89"/>
      <c r="I52" s="92"/>
      <c r="K52" s="89"/>
      <c r="L52" s="92"/>
      <c r="N52" s="89"/>
      <c r="O52" s="92"/>
    </row>
    <row r="53" spans="8:15" ht="17.100000000000001" customHeight="1">
      <c r="H53" s="89"/>
      <c r="I53" s="92"/>
      <c r="K53" s="89"/>
      <c r="L53" s="92"/>
      <c r="N53" s="89"/>
      <c r="O53" s="92"/>
    </row>
    <row r="54" spans="8:15" ht="17.100000000000001" customHeight="1">
      <c r="H54" s="89"/>
      <c r="I54" s="92"/>
      <c r="K54" s="89"/>
      <c r="L54" s="92"/>
      <c r="N54" s="89"/>
      <c r="O54" s="92"/>
    </row>
    <row r="55" spans="8:15" ht="17.100000000000001" customHeight="1">
      <c r="H55" s="89"/>
      <c r="I55" s="92"/>
      <c r="K55" s="89"/>
      <c r="L55" s="92"/>
      <c r="N55" s="89"/>
      <c r="O55" s="92"/>
    </row>
    <row r="56" spans="8:15" ht="17.100000000000001" customHeight="1">
      <c r="H56" s="89"/>
      <c r="I56" s="92"/>
      <c r="K56" s="89"/>
      <c r="L56" s="92"/>
      <c r="N56" s="89"/>
      <c r="O56" s="92"/>
    </row>
    <row r="57" spans="8:15" ht="17.100000000000001" customHeight="1">
      <c r="H57" s="89"/>
      <c r="I57" s="92"/>
      <c r="K57" s="89"/>
      <c r="L57" s="92"/>
      <c r="N57" s="89"/>
      <c r="O57" s="92"/>
    </row>
    <row r="58" spans="8:15" ht="17.100000000000001" customHeight="1">
      <c r="H58" s="89"/>
      <c r="I58" s="92"/>
      <c r="K58" s="89"/>
      <c r="L58" s="92"/>
      <c r="N58" s="89"/>
      <c r="O58" s="92"/>
    </row>
    <row r="59" spans="8:15" ht="17.100000000000001" customHeight="1">
      <c r="H59" s="89"/>
      <c r="I59" s="92"/>
      <c r="K59" s="89"/>
      <c r="L59" s="92"/>
      <c r="N59" s="89"/>
      <c r="O59" s="92"/>
    </row>
    <row r="60" spans="8:15" ht="17.100000000000001" customHeight="1">
      <c r="H60" s="89"/>
      <c r="I60" s="92"/>
      <c r="K60" s="89"/>
      <c r="L60" s="92"/>
      <c r="N60" s="89"/>
      <c r="O60" s="92"/>
    </row>
    <row r="61" spans="8:15" ht="17.100000000000001" customHeight="1">
      <c r="H61" s="89"/>
      <c r="I61" s="92"/>
      <c r="K61" s="89"/>
      <c r="L61" s="92"/>
      <c r="N61" s="89"/>
      <c r="O61" s="92"/>
    </row>
    <row r="62" spans="8:15" ht="17.100000000000001" customHeight="1">
      <c r="H62" s="89"/>
      <c r="I62" s="92"/>
      <c r="K62" s="89"/>
      <c r="L62" s="92"/>
      <c r="N62" s="89"/>
      <c r="O62" s="92"/>
    </row>
    <row r="63" spans="8:15" ht="17.100000000000001" customHeight="1">
      <c r="H63" s="89"/>
      <c r="I63" s="92"/>
      <c r="K63" s="89"/>
      <c r="L63" s="92"/>
      <c r="N63" s="89"/>
      <c r="O63" s="92"/>
    </row>
    <row r="64" spans="8:15" ht="17.100000000000001" customHeight="1">
      <c r="H64" s="89"/>
      <c r="I64" s="92"/>
      <c r="K64" s="89"/>
      <c r="L64" s="92"/>
      <c r="N64" s="89"/>
      <c r="O64" s="92"/>
    </row>
    <row r="65" spans="8:15" ht="17.100000000000001" customHeight="1">
      <c r="H65" s="89"/>
      <c r="I65" s="92"/>
      <c r="K65" s="89"/>
      <c r="L65" s="92"/>
      <c r="N65" s="89"/>
      <c r="O65" s="92"/>
    </row>
    <row r="66" spans="8:15" ht="17.100000000000001" customHeight="1">
      <c r="H66" s="89"/>
      <c r="I66" s="92"/>
      <c r="K66" s="89"/>
      <c r="L66" s="92"/>
      <c r="N66" s="89"/>
      <c r="O66" s="92"/>
    </row>
    <row r="67" spans="8:15" ht="17.100000000000001" customHeight="1">
      <c r="H67" s="89"/>
      <c r="I67" s="92"/>
      <c r="K67" s="89"/>
      <c r="L67" s="92"/>
      <c r="N67" s="89"/>
      <c r="O67" s="92"/>
    </row>
    <row r="68" spans="8:15" ht="17.100000000000001" customHeight="1">
      <c r="H68" s="89"/>
      <c r="I68" s="92"/>
      <c r="K68" s="89"/>
      <c r="L68" s="92"/>
      <c r="N68" s="89"/>
      <c r="O68" s="92"/>
    </row>
    <row r="69" spans="8:15" ht="17.100000000000001" customHeight="1">
      <c r="H69" s="89"/>
      <c r="I69" s="92"/>
      <c r="N69" s="89"/>
      <c r="O69" s="92"/>
    </row>
    <row r="70" spans="8:15" ht="17.100000000000001" customHeight="1">
      <c r="N70" s="89"/>
      <c r="O70" s="92"/>
    </row>
    <row r="71" spans="8:15" ht="17.100000000000001" customHeight="1">
      <c r="N71" s="89"/>
      <c r="O71" s="92"/>
    </row>
    <row r="72" spans="8:15" ht="17.100000000000001" customHeight="1">
      <c r="N72" s="89"/>
      <c r="O72" s="92"/>
    </row>
    <row r="73" spans="8:15" ht="17.100000000000001" customHeight="1">
      <c r="N73" s="89"/>
      <c r="O73" s="92"/>
    </row>
    <row r="74" spans="8:15" ht="17.100000000000001" customHeight="1">
      <c r="N74" s="89"/>
      <c r="O74" s="92"/>
    </row>
    <row r="75" spans="8:15" ht="17.100000000000001" customHeight="1">
      <c r="N75" s="89"/>
      <c r="O75" s="92"/>
    </row>
    <row r="76" spans="8:15" ht="17.100000000000001" customHeight="1">
      <c r="N76" s="89"/>
      <c r="O76" s="92"/>
    </row>
    <row r="77" spans="8:15" ht="17.100000000000001" customHeight="1">
      <c r="N77" s="89"/>
      <c r="O77" s="92"/>
    </row>
    <row r="78" spans="8:15" ht="17.100000000000001" customHeight="1">
      <c r="N78" s="89"/>
      <c r="O78" s="92"/>
    </row>
    <row r="79" spans="8:15" ht="17.100000000000001" customHeight="1">
      <c r="N79" s="89"/>
      <c r="O79" s="92"/>
    </row>
    <row r="80" spans="8:15" ht="17.100000000000001" customHeight="1">
      <c r="N80" s="89"/>
      <c r="O80" s="92"/>
    </row>
    <row r="81" spans="14:15" ht="17.100000000000001" customHeight="1">
      <c r="N81" s="89"/>
      <c r="O81" s="92"/>
    </row>
    <row r="82" spans="14:15" ht="17.100000000000001" customHeight="1">
      <c r="N82" s="89"/>
      <c r="O82" s="92"/>
    </row>
    <row r="83" spans="14:15" ht="17.100000000000001" customHeight="1">
      <c r="N83" s="89"/>
      <c r="O83" s="92"/>
    </row>
    <row r="84" spans="14:15" ht="17.100000000000001" customHeight="1">
      <c r="N84" s="89"/>
      <c r="O84" s="92"/>
    </row>
    <row r="85" spans="14:15" ht="17.100000000000001" customHeight="1">
      <c r="N85" s="89"/>
      <c r="O85" s="92"/>
    </row>
    <row r="86" spans="14:15" ht="17.100000000000001" customHeight="1">
      <c r="N86" s="89"/>
      <c r="O86" s="92"/>
    </row>
    <row r="87" spans="14:15" ht="17.100000000000001" customHeight="1">
      <c r="N87" s="89"/>
      <c r="O87" s="92"/>
    </row>
    <row r="88" spans="14:15" ht="17.100000000000001" customHeight="1">
      <c r="N88" s="89"/>
      <c r="O88" s="92"/>
    </row>
    <row r="89" spans="14:15" ht="17.100000000000001" customHeight="1">
      <c r="N89" s="89"/>
      <c r="O89" s="92"/>
    </row>
    <row r="90" spans="14:15" ht="17.100000000000001" customHeight="1">
      <c r="N90" s="89"/>
      <c r="O90" s="92"/>
    </row>
    <row r="91" spans="14:15" ht="17.100000000000001" customHeight="1">
      <c r="N91" s="89"/>
      <c r="O91" s="92"/>
    </row>
    <row r="92" spans="14:15" ht="17.100000000000001" customHeight="1">
      <c r="N92" s="89"/>
      <c r="O92" s="92"/>
    </row>
    <row r="93" spans="14:15" ht="17.100000000000001" customHeight="1">
      <c r="N93" s="89"/>
      <c r="O93" s="92"/>
    </row>
    <row r="94" spans="14:15" ht="17.100000000000001" customHeight="1">
      <c r="N94" s="89"/>
      <c r="O94" s="92"/>
    </row>
    <row r="95" spans="14:15" ht="17.100000000000001" customHeight="1">
      <c r="N95" s="89"/>
      <c r="O95" s="92"/>
    </row>
    <row r="96" spans="14:15" ht="17.100000000000001" customHeight="1">
      <c r="N96" s="89"/>
      <c r="O96" s="92"/>
    </row>
    <row r="97" spans="14:15" ht="17.100000000000001" customHeight="1">
      <c r="N97" s="89"/>
      <c r="O97" s="92"/>
    </row>
    <row r="98" spans="14:15" ht="17.100000000000001" customHeight="1">
      <c r="N98" s="89"/>
      <c r="O98" s="92"/>
    </row>
    <row r="99" spans="14:15" ht="17.100000000000001" customHeight="1">
      <c r="N99" s="89"/>
      <c r="O99" s="92"/>
    </row>
    <row r="100" spans="14:15" ht="17.100000000000001" customHeight="1">
      <c r="N100" s="89"/>
      <c r="O100" s="92"/>
    </row>
    <row r="101" spans="14:15" ht="17.100000000000001" customHeight="1">
      <c r="N101" s="89"/>
      <c r="O101" s="92"/>
    </row>
    <row r="102" spans="14:15" ht="17.100000000000001" customHeight="1">
      <c r="N102" s="89"/>
      <c r="O102" s="92"/>
    </row>
    <row r="103" spans="14:15" ht="17.100000000000001" customHeight="1">
      <c r="N103" s="89"/>
      <c r="O103" s="92"/>
    </row>
    <row r="104" spans="14:15" ht="17.100000000000001" customHeight="1">
      <c r="N104" s="89"/>
      <c r="O104" s="92"/>
    </row>
    <row r="105" spans="14:15" ht="17.100000000000001" customHeight="1">
      <c r="N105" s="89"/>
      <c r="O105" s="92"/>
    </row>
    <row r="106" spans="14:15" ht="17.100000000000001" customHeight="1">
      <c r="N106" s="89"/>
      <c r="O106" s="92"/>
    </row>
    <row r="107" spans="14:15" ht="17.100000000000001" customHeight="1">
      <c r="N107" s="89"/>
      <c r="O107" s="92"/>
    </row>
    <row r="108" spans="14:15" ht="17.100000000000001" customHeight="1">
      <c r="N108" s="89"/>
      <c r="O108" s="92"/>
    </row>
    <row r="109" spans="14:15" ht="17.100000000000001" customHeight="1">
      <c r="N109" s="89"/>
      <c r="O109" s="92"/>
    </row>
    <row r="110" spans="14:15" ht="17.100000000000001" customHeight="1">
      <c r="N110" s="89"/>
      <c r="O110" s="92"/>
    </row>
    <row r="111" spans="14:15" ht="17.100000000000001" customHeight="1">
      <c r="N111" s="89"/>
      <c r="O111" s="92"/>
    </row>
    <row r="112" spans="14:15" ht="17.100000000000001" customHeight="1">
      <c r="N112" s="89"/>
      <c r="O112" s="92"/>
    </row>
    <row r="113" spans="14:15" ht="17.100000000000001" customHeight="1">
      <c r="N113" s="89"/>
      <c r="O113" s="92"/>
    </row>
    <row r="114" spans="14:15" ht="17.100000000000001" customHeight="1">
      <c r="N114" s="89"/>
      <c r="O114" s="92"/>
    </row>
    <row r="115" spans="14:15" ht="17.100000000000001" customHeight="1">
      <c r="N115" s="89"/>
      <c r="O115" s="92"/>
    </row>
    <row r="116" spans="14:15" ht="17.100000000000001" customHeight="1">
      <c r="N116" s="89"/>
      <c r="O116" s="92"/>
    </row>
    <row r="117" spans="14:15" ht="17.100000000000001" customHeight="1">
      <c r="N117" s="89"/>
      <c r="O117" s="92"/>
    </row>
    <row r="118" spans="14:15" ht="17.100000000000001" customHeight="1">
      <c r="N118" s="89"/>
      <c r="O118" s="92"/>
    </row>
    <row r="119" spans="14:15" ht="17.100000000000001" customHeight="1">
      <c r="N119" s="89"/>
      <c r="O119" s="92"/>
    </row>
  </sheetData>
  <phoneticPr fontId="2" type="noConversion"/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0">
    <tabColor rgb="FFFE8081"/>
    <pageSetUpPr autoPageBreaks="0"/>
  </sheetPr>
  <dimension ref="B1:R38"/>
  <sheetViews>
    <sheetView showGridLines="0" showRowColHeaders="0" showZeros="0" workbookViewId="0">
      <selection activeCell="B6" sqref="B6"/>
    </sheetView>
  </sheetViews>
  <sheetFormatPr defaultRowHeight="20.100000000000001" customHeight="1"/>
  <cols>
    <col min="1" max="1" width="2.33203125" style="82" customWidth="1"/>
    <col min="2" max="2" width="12.77734375" style="166" customWidth="1"/>
    <col min="3" max="14" width="8" style="224" customWidth="1"/>
    <col min="15" max="15" width="10.77734375" style="224" customWidth="1"/>
    <col min="16" max="16" width="2.77734375" style="82" customWidth="1"/>
    <col min="17" max="17" width="18.109375" style="82" customWidth="1"/>
    <col min="18" max="16384" width="8.88671875" style="82"/>
  </cols>
  <sheetData>
    <row r="1" spans="2:18" ht="20.100000000000001" customHeight="1"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</row>
    <row r="2" spans="2:18" ht="20.100000000000001" customHeight="1"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</row>
    <row r="3" spans="2:18" ht="20.100000000000001" customHeight="1"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</row>
    <row r="4" spans="2:18" ht="39.950000000000003" customHeight="1" thickBot="1"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</row>
    <row r="5" spans="2:18" ht="20.100000000000001" customHeight="1">
      <c r="B5" s="217" t="s">
        <v>31</v>
      </c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</row>
    <row r="6" spans="2:18" ht="20.100000000000001" customHeight="1" thickBot="1">
      <c r="B6" s="103">
        <v>2015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</row>
    <row r="7" spans="2:18" ht="20.100000000000001" customHeight="1"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</row>
    <row r="8" spans="2:18" ht="20.100000000000001" customHeight="1">
      <c r="B8" s="275" t="s">
        <v>280</v>
      </c>
      <c r="C8" s="275"/>
      <c r="D8" s="275"/>
      <c r="E8" s="275"/>
      <c r="F8" s="275"/>
      <c r="G8" s="275"/>
      <c r="H8" s="275"/>
      <c r="I8" s="275"/>
      <c r="J8" s="275"/>
      <c r="K8" s="275"/>
      <c r="L8" s="275"/>
      <c r="M8" s="275"/>
      <c r="N8" s="275"/>
      <c r="O8" s="275"/>
    </row>
    <row r="9" spans="2:18" ht="20.100000000000001" customHeight="1">
      <c r="B9" s="275"/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5"/>
      <c r="N9" s="275"/>
      <c r="O9" s="275"/>
    </row>
    <row r="10" spans="2:18" ht="20.100000000000001" customHeight="1">
      <c r="B10" s="218"/>
      <c r="C10" s="218"/>
      <c r="D10" s="218"/>
      <c r="E10" s="218"/>
      <c r="F10" s="218"/>
      <c r="G10" s="218"/>
      <c r="H10" s="218"/>
      <c r="I10" s="218"/>
      <c r="J10" s="218"/>
      <c r="K10" s="218"/>
      <c r="L10" s="218"/>
      <c r="M10" s="218"/>
      <c r="N10" s="218"/>
      <c r="O10" s="218"/>
    </row>
    <row r="11" spans="2:18" ht="20.100000000000001" customHeight="1">
      <c r="B11" s="219" t="s">
        <v>297</v>
      </c>
      <c r="C11" s="225">
        <v>1</v>
      </c>
      <c r="D11" s="225">
        <v>2</v>
      </c>
      <c r="E11" s="225">
        <v>3</v>
      </c>
      <c r="F11" s="225">
        <v>4</v>
      </c>
      <c r="G11" s="225">
        <v>5</v>
      </c>
      <c r="H11" s="225">
        <v>6</v>
      </c>
      <c r="I11" s="225">
        <v>7</v>
      </c>
      <c r="J11" s="225">
        <v>8</v>
      </c>
      <c r="K11" s="225">
        <v>9</v>
      </c>
      <c r="L11" s="225">
        <v>10</v>
      </c>
      <c r="M11" s="225">
        <v>11</v>
      </c>
      <c r="N11" s="225">
        <v>12</v>
      </c>
      <c r="O11" s="219" t="s">
        <v>32</v>
      </c>
    </row>
    <row r="12" spans="2:18" ht="20.100000000000001" customHeight="1">
      <c r="B12" s="166" t="s">
        <v>231</v>
      </c>
      <c r="C12" s="221">
        <v>0</v>
      </c>
      <c r="D12" s="221">
        <v>0</v>
      </c>
      <c r="E12" s="221">
        <v>0</v>
      </c>
      <c r="F12" s="221">
        <v>0</v>
      </c>
      <c r="G12" s="221">
        <v>330000</v>
      </c>
      <c r="H12" s="221">
        <v>0</v>
      </c>
      <c r="I12" s="221">
        <v>0</v>
      </c>
      <c r="J12" s="221">
        <v>0</v>
      </c>
      <c r="K12" s="221">
        <v>0</v>
      </c>
      <c r="L12" s="221">
        <v>0</v>
      </c>
      <c r="M12" s="221">
        <v>0</v>
      </c>
      <c r="N12" s="221">
        <v>0</v>
      </c>
      <c r="O12" s="221">
        <v>330000</v>
      </c>
    </row>
    <row r="13" spans="2:18" ht="20.100000000000001" customHeight="1">
      <c r="B13" s="166" t="s">
        <v>229</v>
      </c>
      <c r="C13" s="221">
        <v>0</v>
      </c>
      <c r="D13" s="221">
        <v>0</v>
      </c>
      <c r="E13" s="221">
        <v>0</v>
      </c>
      <c r="F13" s="221">
        <v>0</v>
      </c>
      <c r="G13" s="221">
        <v>1100000</v>
      </c>
      <c r="H13" s="221">
        <v>0</v>
      </c>
      <c r="I13" s="221">
        <v>0</v>
      </c>
      <c r="J13" s="221">
        <v>0</v>
      </c>
      <c r="K13" s="221">
        <v>0</v>
      </c>
      <c r="L13" s="221">
        <v>0</v>
      </c>
      <c r="M13" s="221">
        <v>0</v>
      </c>
      <c r="N13" s="221">
        <v>0</v>
      </c>
      <c r="O13" s="221">
        <v>1100000</v>
      </c>
    </row>
    <row r="14" spans="2:18" ht="20.100000000000001" customHeight="1">
      <c r="B14" s="166" t="s">
        <v>42</v>
      </c>
      <c r="C14" s="221">
        <v>0</v>
      </c>
      <c r="D14" s="221">
        <v>0</v>
      </c>
      <c r="E14" s="221">
        <v>0</v>
      </c>
      <c r="F14" s="221">
        <v>0</v>
      </c>
      <c r="G14" s="221">
        <v>1430000</v>
      </c>
      <c r="H14" s="221">
        <v>0</v>
      </c>
      <c r="I14" s="221">
        <v>0</v>
      </c>
      <c r="J14" s="221">
        <v>0</v>
      </c>
      <c r="K14" s="221">
        <v>0</v>
      </c>
      <c r="L14" s="221">
        <v>0</v>
      </c>
      <c r="M14" s="221">
        <v>0</v>
      </c>
      <c r="N14" s="221">
        <v>0</v>
      </c>
      <c r="O14" s="221">
        <v>1430000</v>
      </c>
    </row>
    <row r="15" spans="2:18" ht="20.100000000000001" customHeight="1">
      <c r="C15" s="221"/>
      <c r="D15" s="221"/>
      <c r="E15" s="221"/>
      <c r="F15" s="221"/>
      <c r="G15" s="221"/>
      <c r="H15" s="221"/>
      <c r="I15" s="221"/>
      <c r="J15" s="221"/>
      <c r="K15" s="221"/>
      <c r="L15" s="221"/>
      <c r="M15" s="221"/>
      <c r="N15" s="221"/>
      <c r="O15" s="221"/>
    </row>
    <row r="16" spans="2:18" ht="20.100000000000001" customHeight="1">
      <c r="C16" s="221"/>
      <c r="D16" s="221"/>
      <c r="E16" s="221"/>
      <c r="F16" s="221"/>
      <c r="G16" s="221"/>
      <c r="H16" s="221"/>
      <c r="I16" s="221"/>
      <c r="J16" s="221"/>
      <c r="K16" s="221"/>
      <c r="L16" s="221"/>
      <c r="M16" s="221"/>
      <c r="N16" s="221"/>
      <c r="O16" s="221"/>
      <c r="Q16" s="108"/>
      <c r="R16" s="226"/>
    </row>
    <row r="17" spans="3:15" ht="20.100000000000001" customHeight="1">
      <c r="C17" s="221"/>
      <c r="D17" s="221"/>
      <c r="E17" s="221"/>
      <c r="F17" s="221"/>
      <c r="G17" s="221"/>
      <c r="H17" s="221"/>
      <c r="I17" s="221"/>
      <c r="J17" s="221"/>
      <c r="K17" s="221"/>
      <c r="L17" s="221"/>
      <c r="M17" s="221"/>
      <c r="N17" s="221"/>
      <c r="O17" s="221"/>
    </row>
    <row r="18" spans="3:15" ht="20.100000000000001" customHeight="1">
      <c r="C18" s="221"/>
      <c r="D18" s="221"/>
      <c r="E18" s="221"/>
      <c r="F18" s="221"/>
      <c r="G18" s="221"/>
      <c r="H18" s="221"/>
      <c r="I18" s="221"/>
      <c r="J18" s="221"/>
      <c r="K18" s="221"/>
      <c r="L18" s="221"/>
      <c r="M18" s="221"/>
      <c r="N18" s="221"/>
      <c r="O18" s="221"/>
    </row>
    <row r="19" spans="3:15" ht="20.100000000000001" customHeight="1">
      <c r="C19" s="221"/>
      <c r="D19" s="221"/>
      <c r="E19" s="221"/>
      <c r="F19" s="221"/>
      <c r="G19" s="221"/>
      <c r="H19" s="221"/>
      <c r="I19" s="221"/>
      <c r="J19" s="221"/>
      <c r="K19" s="221"/>
      <c r="L19" s="221"/>
      <c r="M19" s="221"/>
      <c r="N19" s="221"/>
      <c r="O19" s="221"/>
    </row>
    <row r="20" spans="3:15" ht="20.100000000000001" customHeight="1">
      <c r="C20" s="221"/>
      <c r="D20" s="221"/>
      <c r="E20" s="221"/>
      <c r="F20" s="221"/>
      <c r="G20" s="221"/>
      <c r="H20" s="221"/>
      <c r="I20" s="221"/>
      <c r="J20" s="221"/>
      <c r="K20" s="221"/>
      <c r="L20" s="221"/>
      <c r="M20" s="221"/>
      <c r="N20" s="221"/>
      <c r="O20" s="221"/>
    </row>
    <row r="21" spans="3:15" ht="20.100000000000001" customHeight="1">
      <c r="C21" s="221"/>
      <c r="D21" s="221"/>
      <c r="E21" s="221"/>
      <c r="F21" s="221"/>
      <c r="G21" s="221"/>
      <c r="H21" s="221"/>
      <c r="I21" s="221"/>
      <c r="J21" s="221"/>
      <c r="K21" s="221"/>
      <c r="L21" s="221"/>
      <c r="M21" s="221"/>
      <c r="N21" s="221"/>
      <c r="O21" s="221"/>
    </row>
    <row r="22" spans="3:15" ht="20.100000000000001" customHeight="1">
      <c r="C22" s="221"/>
      <c r="D22" s="221"/>
      <c r="E22" s="221"/>
      <c r="F22" s="221"/>
      <c r="G22" s="221"/>
      <c r="H22" s="221"/>
      <c r="I22" s="221"/>
      <c r="J22" s="221"/>
      <c r="K22" s="221"/>
      <c r="L22" s="221"/>
      <c r="M22" s="221"/>
      <c r="N22" s="221"/>
      <c r="O22" s="221"/>
    </row>
    <row r="23" spans="3:15" ht="20.100000000000001" customHeight="1">
      <c r="C23" s="221"/>
      <c r="D23" s="221"/>
      <c r="E23" s="221"/>
      <c r="F23" s="221"/>
      <c r="G23" s="221"/>
      <c r="H23" s="221"/>
      <c r="I23" s="221"/>
      <c r="J23" s="221"/>
      <c r="K23" s="221"/>
      <c r="L23" s="221"/>
      <c r="M23" s="221"/>
      <c r="N23" s="221"/>
      <c r="O23" s="221"/>
    </row>
    <row r="24" spans="3:15" ht="20.100000000000001" customHeight="1">
      <c r="C24" s="221"/>
      <c r="D24" s="221"/>
      <c r="E24" s="221"/>
      <c r="F24" s="221"/>
      <c r="G24" s="221"/>
      <c r="H24" s="221"/>
      <c r="I24" s="221"/>
      <c r="J24" s="221"/>
      <c r="K24" s="221"/>
      <c r="L24" s="221"/>
      <c r="M24" s="221"/>
      <c r="N24" s="221"/>
      <c r="O24" s="221"/>
    </row>
    <row r="25" spans="3:15" ht="20.100000000000001" customHeight="1">
      <c r="C25" s="221"/>
      <c r="D25" s="221"/>
      <c r="E25" s="221"/>
      <c r="F25" s="221"/>
      <c r="G25" s="221"/>
      <c r="H25" s="221"/>
      <c r="I25" s="221"/>
      <c r="J25" s="221"/>
      <c r="K25" s="221"/>
      <c r="L25" s="221"/>
      <c r="M25" s="221"/>
      <c r="N25" s="221"/>
      <c r="O25" s="221"/>
    </row>
    <row r="26" spans="3:15" ht="20.100000000000001" customHeight="1">
      <c r="C26" s="221"/>
      <c r="D26" s="221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</row>
    <row r="27" spans="3:15" ht="20.100000000000001" customHeight="1"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</row>
    <row r="28" spans="3:15" ht="20.100000000000001" customHeight="1"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</row>
    <row r="29" spans="3:15" ht="20.100000000000001" customHeight="1"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</row>
    <row r="30" spans="3:15" ht="20.100000000000001" customHeight="1">
      <c r="C30" s="221"/>
      <c r="D30" s="221"/>
      <c r="E30" s="221"/>
      <c r="F30" s="221"/>
      <c r="G30" s="221"/>
      <c r="H30" s="221"/>
      <c r="I30" s="221"/>
      <c r="J30" s="221"/>
      <c r="K30" s="221"/>
      <c r="L30" s="221"/>
      <c r="M30" s="221"/>
      <c r="N30" s="221"/>
      <c r="O30" s="221"/>
    </row>
    <row r="31" spans="3:15" ht="20.100000000000001" customHeight="1">
      <c r="C31" s="221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</row>
    <row r="32" spans="3:15" ht="20.100000000000001" customHeight="1"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</row>
    <row r="33" spans="3:15" ht="20.100000000000001" customHeight="1">
      <c r="C33" s="221"/>
      <c r="D33" s="221"/>
      <c r="E33" s="221"/>
      <c r="F33" s="221"/>
      <c r="G33" s="221"/>
      <c r="H33" s="221"/>
      <c r="I33" s="221"/>
      <c r="J33" s="221"/>
      <c r="K33" s="221"/>
      <c r="L33" s="221"/>
      <c r="M33" s="221"/>
      <c r="N33" s="221"/>
      <c r="O33" s="221"/>
    </row>
    <row r="34" spans="3:15" ht="20.100000000000001" customHeight="1">
      <c r="C34" s="221"/>
      <c r="D34" s="221"/>
      <c r="E34" s="221"/>
      <c r="F34" s="221"/>
      <c r="G34" s="221"/>
      <c r="H34" s="221"/>
      <c r="I34" s="221"/>
      <c r="J34" s="221"/>
      <c r="K34" s="221"/>
      <c r="L34" s="221"/>
      <c r="M34" s="221"/>
      <c r="N34" s="221"/>
      <c r="O34" s="221"/>
    </row>
    <row r="35" spans="3:15" ht="20.100000000000001" customHeight="1"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</row>
    <row r="36" spans="3:15" ht="20.100000000000001" customHeight="1"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</row>
    <row r="37" spans="3:15" ht="20.100000000000001" customHeight="1"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</row>
    <row r="38" spans="3:15" ht="20.100000000000001" customHeight="1"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</row>
  </sheetData>
  <sheetProtection sheet="1" objects="1" scenarios="1" selectLockedCells="1"/>
  <mergeCells count="1">
    <mergeCell ref="B8:O9"/>
  </mergeCells>
  <phoneticPr fontId="2" type="noConversion"/>
  <conditionalFormatting sqref="B12:O1048576">
    <cfRule type="expression" dxfId="3" priority="1">
      <formula>$B12="총 합계"</formula>
    </cfRule>
    <cfRule type="expression" dxfId="2" priority="2">
      <formula>$B12&lt;&gt;""</formula>
    </cfRule>
  </conditionalFormatting>
  <dataValidations count="1">
    <dataValidation type="list" allowBlank="1" showInputMessage="1" showErrorMessage="1" errorTitle="해당년도 오류" error="해당년도는 숫자 4자리만 입력이 가능합니다!" sqref="B6" xr:uid="{00000000-0002-0000-0E00-000000000000}">
      <formula1>년도</formula1>
    </dataValidation>
  </dataValidations>
  <printOptions horizontalCentered="1"/>
  <pageMargins left="0.39370078740157483" right="0.39370078740157483" top="0.59055118110236227" bottom="0.39370078740157483" header="0.19685039370078741" footer="0.19685039370078741"/>
  <pageSetup paperSize="9" orientation="landscape" r:id="rId1"/>
  <headerFooter alignWithMargins="0">
    <oddFooter>&amp;C&amp;"맑은 고딕,굵게"&amp;9&amp;P /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0">
    <tabColor rgb="FFFE8081"/>
    <pageSetUpPr autoPageBreaks="0"/>
  </sheetPr>
  <dimension ref="B1:R38"/>
  <sheetViews>
    <sheetView showGridLines="0" showRowColHeaders="0" showZeros="0" workbookViewId="0">
      <selection activeCell="B6" sqref="B6"/>
    </sheetView>
  </sheetViews>
  <sheetFormatPr defaultRowHeight="20.100000000000001" customHeight="1"/>
  <cols>
    <col min="1" max="1" width="2.33203125" style="82" customWidth="1"/>
    <col min="2" max="2" width="12.77734375" style="166" customWidth="1"/>
    <col min="3" max="14" width="8" style="224" customWidth="1"/>
    <col min="15" max="15" width="10.77734375" style="224" customWidth="1"/>
    <col min="16" max="16" width="2.77734375" style="82" customWidth="1"/>
    <col min="17" max="17" width="18.6640625" style="82" customWidth="1"/>
    <col min="18" max="16384" width="8.88671875" style="82"/>
  </cols>
  <sheetData>
    <row r="1" spans="2:18" ht="20.100000000000001" customHeight="1"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</row>
    <row r="2" spans="2:18" ht="20.100000000000001" customHeight="1"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</row>
    <row r="3" spans="2:18" ht="20.100000000000001" customHeight="1"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</row>
    <row r="4" spans="2:18" ht="39.950000000000003" customHeight="1" thickBot="1"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</row>
    <row r="5" spans="2:18" ht="20.100000000000001" customHeight="1">
      <c r="B5" s="217" t="s">
        <v>31</v>
      </c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</row>
    <row r="6" spans="2:18" ht="20.100000000000001" customHeight="1" thickBot="1">
      <c r="B6" s="103">
        <v>2015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</row>
    <row r="7" spans="2:18" ht="20.100000000000001" customHeight="1"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</row>
    <row r="8" spans="2:18" ht="20.100000000000001" customHeight="1">
      <c r="B8" s="275" t="s">
        <v>281</v>
      </c>
      <c r="C8" s="275"/>
      <c r="D8" s="275"/>
      <c r="E8" s="275"/>
      <c r="F8" s="275"/>
      <c r="G8" s="275"/>
      <c r="H8" s="275"/>
      <c r="I8" s="275"/>
      <c r="J8" s="275"/>
      <c r="K8" s="275"/>
      <c r="L8" s="275"/>
      <c r="M8" s="275"/>
      <c r="N8" s="275"/>
      <c r="O8" s="275"/>
    </row>
    <row r="9" spans="2:18" ht="20.100000000000001" customHeight="1">
      <c r="B9" s="275"/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5"/>
      <c r="N9" s="275"/>
      <c r="O9" s="275"/>
    </row>
    <row r="10" spans="2:18" ht="20.100000000000001" customHeight="1">
      <c r="B10" s="218"/>
      <c r="C10" s="218"/>
      <c r="D10" s="218"/>
      <c r="E10" s="218"/>
      <c r="F10" s="218"/>
      <c r="G10" s="218"/>
      <c r="H10" s="218"/>
      <c r="I10" s="218"/>
      <c r="J10" s="218"/>
      <c r="K10" s="218"/>
      <c r="L10" s="218"/>
      <c r="M10" s="218"/>
      <c r="N10" s="218"/>
      <c r="O10" s="218"/>
    </row>
    <row r="11" spans="2:18" ht="20.100000000000001" customHeight="1">
      <c r="B11" s="219" t="s">
        <v>297</v>
      </c>
      <c r="C11" s="225">
        <v>1</v>
      </c>
      <c r="D11" s="225">
        <v>2</v>
      </c>
      <c r="E11" s="225">
        <v>3</v>
      </c>
      <c r="F11" s="225">
        <v>4</v>
      </c>
      <c r="G11" s="225">
        <v>5</v>
      </c>
      <c r="H11" s="225">
        <v>6</v>
      </c>
      <c r="I11" s="225">
        <v>7</v>
      </c>
      <c r="J11" s="225">
        <v>8</v>
      </c>
      <c r="K11" s="225">
        <v>9</v>
      </c>
      <c r="L11" s="225">
        <v>10</v>
      </c>
      <c r="M11" s="225">
        <v>11</v>
      </c>
      <c r="N11" s="225">
        <v>12</v>
      </c>
      <c r="O11" s="219" t="s">
        <v>32</v>
      </c>
    </row>
    <row r="12" spans="2:18" ht="20.100000000000001" customHeight="1">
      <c r="B12" s="166" t="s">
        <v>229</v>
      </c>
      <c r="C12" s="221">
        <v>0</v>
      </c>
      <c r="D12" s="221">
        <v>0</v>
      </c>
      <c r="E12" s="221">
        <v>0</v>
      </c>
      <c r="F12" s="221">
        <v>0</v>
      </c>
      <c r="G12" s="221">
        <v>-770000</v>
      </c>
      <c r="H12" s="221">
        <v>0</v>
      </c>
      <c r="I12" s="221">
        <v>0</v>
      </c>
      <c r="J12" s="221">
        <v>0</v>
      </c>
      <c r="K12" s="221">
        <v>0</v>
      </c>
      <c r="L12" s="221">
        <v>0</v>
      </c>
      <c r="M12" s="221">
        <v>0</v>
      </c>
      <c r="N12" s="221">
        <v>0</v>
      </c>
      <c r="O12" s="221">
        <v>-770000</v>
      </c>
    </row>
    <row r="13" spans="2:18" ht="20.100000000000001" customHeight="1">
      <c r="B13" s="166" t="s">
        <v>231</v>
      </c>
      <c r="C13" s="221">
        <v>0</v>
      </c>
      <c r="D13" s="221">
        <v>0</v>
      </c>
      <c r="E13" s="221">
        <v>0</v>
      </c>
      <c r="F13" s="221">
        <v>0</v>
      </c>
      <c r="G13" s="221">
        <v>0</v>
      </c>
      <c r="H13" s="221">
        <v>0</v>
      </c>
      <c r="I13" s="221">
        <v>0</v>
      </c>
      <c r="J13" s="221">
        <v>0</v>
      </c>
      <c r="K13" s="221">
        <v>0</v>
      </c>
      <c r="L13" s="221">
        <v>0</v>
      </c>
      <c r="M13" s="221">
        <v>0</v>
      </c>
      <c r="N13" s="221">
        <v>0</v>
      </c>
      <c r="O13" s="221">
        <v>0</v>
      </c>
    </row>
    <row r="14" spans="2:18" ht="20.100000000000001" customHeight="1">
      <c r="B14" s="166" t="s">
        <v>42</v>
      </c>
      <c r="C14" s="221">
        <v>0</v>
      </c>
      <c r="D14" s="221">
        <v>0</v>
      </c>
      <c r="E14" s="221">
        <v>0</v>
      </c>
      <c r="F14" s="221">
        <v>0</v>
      </c>
      <c r="G14" s="221">
        <v>-770000</v>
      </c>
      <c r="H14" s="221">
        <v>0</v>
      </c>
      <c r="I14" s="221">
        <v>0</v>
      </c>
      <c r="J14" s="221">
        <v>0</v>
      </c>
      <c r="K14" s="221">
        <v>0</v>
      </c>
      <c r="L14" s="221">
        <v>0</v>
      </c>
      <c r="M14" s="221">
        <v>0</v>
      </c>
      <c r="N14" s="221">
        <v>0</v>
      </c>
      <c r="O14" s="221">
        <v>-770000</v>
      </c>
    </row>
    <row r="15" spans="2:18" ht="20.100000000000001" customHeight="1">
      <c r="C15" s="221"/>
      <c r="D15" s="221"/>
      <c r="E15" s="221"/>
      <c r="F15" s="221"/>
      <c r="G15" s="221"/>
      <c r="H15" s="221"/>
      <c r="I15" s="221"/>
      <c r="J15" s="221"/>
      <c r="K15" s="221"/>
      <c r="L15" s="221"/>
      <c r="M15" s="221"/>
      <c r="N15" s="221"/>
      <c r="O15" s="221"/>
    </row>
    <row r="16" spans="2:18" ht="20.100000000000001" customHeight="1">
      <c r="C16" s="221"/>
      <c r="D16" s="221"/>
      <c r="E16" s="221"/>
      <c r="F16" s="221"/>
      <c r="G16" s="221"/>
      <c r="H16" s="221"/>
      <c r="I16" s="221"/>
      <c r="J16" s="221"/>
      <c r="K16" s="221"/>
      <c r="L16" s="221"/>
      <c r="M16" s="221"/>
      <c r="N16" s="221"/>
      <c r="O16" s="221"/>
      <c r="Q16" s="108"/>
      <c r="R16" s="226"/>
    </row>
    <row r="17" spans="3:15" ht="20.100000000000001" customHeight="1">
      <c r="C17" s="221"/>
      <c r="D17" s="221"/>
      <c r="E17" s="221"/>
      <c r="F17" s="221"/>
      <c r="G17" s="221"/>
      <c r="H17" s="221"/>
      <c r="I17" s="221"/>
      <c r="J17" s="221"/>
      <c r="K17" s="221"/>
      <c r="L17" s="221"/>
      <c r="M17" s="221"/>
      <c r="N17" s="221"/>
      <c r="O17" s="221"/>
    </row>
    <row r="18" spans="3:15" ht="20.100000000000001" customHeight="1">
      <c r="C18" s="221"/>
      <c r="D18" s="221"/>
      <c r="E18" s="221"/>
      <c r="F18" s="221"/>
      <c r="G18" s="221"/>
      <c r="H18" s="221"/>
      <c r="I18" s="221"/>
      <c r="J18" s="221"/>
      <c r="K18" s="221"/>
      <c r="L18" s="221"/>
      <c r="M18" s="221"/>
      <c r="N18" s="221"/>
      <c r="O18" s="221"/>
    </row>
    <row r="19" spans="3:15" ht="20.100000000000001" customHeight="1">
      <c r="C19" s="221"/>
      <c r="D19" s="221"/>
      <c r="E19" s="221"/>
      <c r="F19" s="221"/>
      <c r="G19" s="221"/>
      <c r="H19" s="221"/>
      <c r="I19" s="221"/>
      <c r="J19" s="221"/>
      <c r="K19" s="221"/>
      <c r="L19" s="221"/>
      <c r="M19" s="221"/>
      <c r="N19" s="221"/>
      <c r="O19" s="221"/>
    </row>
    <row r="20" spans="3:15" ht="20.100000000000001" customHeight="1">
      <c r="C20" s="221"/>
      <c r="D20" s="221"/>
      <c r="E20" s="221"/>
      <c r="F20" s="221"/>
      <c r="G20" s="221"/>
      <c r="H20" s="221"/>
      <c r="I20" s="221"/>
      <c r="J20" s="221"/>
      <c r="K20" s="221"/>
      <c r="L20" s="221"/>
      <c r="M20" s="221"/>
      <c r="N20" s="221"/>
      <c r="O20" s="221"/>
    </row>
    <row r="21" spans="3:15" ht="20.100000000000001" customHeight="1">
      <c r="C21" s="221"/>
      <c r="D21" s="221"/>
      <c r="E21" s="221"/>
      <c r="F21" s="221"/>
      <c r="G21" s="221"/>
      <c r="H21" s="221"/>
      <c r="I21" s="221"/>
      <c r="J21" s="221"/>
      <c r="K21" s="221"/>
      <c r="L21" s="221"/>
      <c r="M21" s="221"/>
      <c r="N21" s="221"/>
      <c r="O21" s="221"/>
    </row>
    <row r="22" spans="3:15" ht="20.100000000000001" customHeight="1">
      <c r="C22" s="221"/>
      <c r="D22" s="221"/>
      <c r="E22" s="221"/>
      <c r="F22" s="221"/>
      <c r="G22" s="221"/>
      <c r="H22" s="221"/>
      <c r="I22" s="221"/>
      <c r="J22" s="221"/>
      <c r="K22" s="221"/>
      <c r="L22" s="221"/>
      <c r="M22" s="221"/>
      <c r="N22" s="221"/>
      <c r="O22" s="221"/>
    </row>
    <row r="23" spans="3:15" ht="20.100000000000001" customHeight="1">
      <c r="C23" s="221"/>
      <c r="D23" s="221"/>
      <c r="E23" s="221"/>
      <c r="F23" s="221"/>
      <c r="G23" s="221"/>
      <c r="H23" s="221"/>
      <c r="I23" s="221"/>
      <c r="J23" s="221"/>
      <c r="K23" s="221"/>
      <c r="L23" s="221"/>
      <c r="M23" s="221"/>
      <c r="N23" s="221"/>
      <c r="O23" s="221"/>
    </row>
    <row r="24" spans="3:15" ht="20.100000000000001" customHeight="1">
      <c r="C24" s="221"/>
      <c r="D24" s="221"/>
      <c r="E24" s="221"/>
      <c r="F24" s="221"/>
      <c r="G24" s="221"/>
      <c r="H24" s="221"/>
      <c r="I24" s="221"/>
      <c r="J24" s="221"/>
      <c r="K24" s="221"/>
      <c r="L24" s="221"/>
      <c r="M24" s="221"/>
      <c r="N24" s="221"/>
      <c r="O24" s="221"/>
    </row>
    <row r="25" spans="3:15" ht="20.100000000000001" customHeight="1">
      <c r="C25" s="221"/>
      <c r="D25" s="221"/>
      <c r="E25" s="221"/>
      <c r="F25" s="221"/>
      <c r="G25" s="221"/>
      <c r="H25" s="221"/>
      <c r="I25" s="221"/>
      <c r="J25" s="221"/>
      <c r="K25" s="221"/>
      <c r="L25" s="221"/>
      <c r="M25" s="221"/>
      <c r="N25" s="221"/>
      <c r="O25" s="221"/>
    </row>
    <row r="26" spans="3:15" ht="20.100000000000001" customHeight="1">
      <c r="C26" s="221"/>
      <c r="D26" s="221"/>
      <c r="E26" s="221"/>
      <c r="F26" s="221"/>
      <c r="G26" s="221"/>
      <c r="H26" s="221"/>
      <c r="I26" s="221"/>
      <c r="J26" s="221"/>
      <c r="K26" s="221"/>
      <c r="L26" s="221"/>
      <c r="M26" s="221"/>
      <c r="N26" s="221"/>
      <c r="O26" s="221"/>
    </row>
    <row r="27" spans="3:15" ht="20.100000000000001" customHeight="1"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</row>
    <row r="28" spans="3:15" ht="20.100000000000001" customHeight="1"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</row>
    <row r="29" spans="3:15" ht="20.100000000000001" customHeight="1"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</row>
    <row r="30" spans="3:15" ht="20.100000000000001" customHeight="1">
      <c r="C30" s="221"/>
      <c r="D30" s="221"/>
      <c r="E30" s="221"/>
      <c r="F30" s="221"/>
      <c r="G30" s="221"/>
      <c r="H30" s="221"/>
      <c r="I30" s="221"/>
      <c r="J30" s="221"/>
      <c r="K30" s="221"/>
      <c r="L30" s="221"/>
      <c r="M30" s="221"/>
      <c r="N30" s="221"/>
      <c r="O30" s="221"/>
    </row>
    <row r="31" spans="3:15" ht="20.100000000000001" customHeight="1">
      <c r="C31" s="221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</row>
    <row r="32" spans="3:15" ht="20.100000000000001" customHeight="1"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</row>
    <row r="33" spans="3:15" ht="20.100000000000001" customHeight="1">
      <c r="C33" s="221"/>
      <c r="D33" s="221"/>
      <c r="E33" s="221"/>
      <c r="F33" s="221"/>
      <c r="G33" s="221"/>
      <c r="H33" s="221"/>
      <c r="I33" s="221"/>
      <c r="J33" s="221"/>
      <c r="K33" s="221"/>
      <c r="L33" s="221"/>
      <c r="M33" s="221"/>
      <c r="N33" s="221"/>
      <c r="O33" s="221"/>
    </row>
    <row r="34" spans="3:15" ht="20.100000000000001" customHeight="1">
      <c r="C34" s="221"/>
      <c r="D34" s="221"/>
      <c r="E34" s="221"/>
      <c r="F34" s="221"/>
      <c r="G34" s="221"/>
      <c r="H34" s="221"/>
      <c r="I34" s="221"/>
      <c r="J34" s="221"/>
      <c r="K34" s="221"/>
      <c r="L34" s="221"/>
      <c r="M34" s="221"/>
      <c r="N34" s="221"/>
      <c r="O34" s="221"/>
    </row>
    <row r="35" spans="3:15" ht="20.100000000000001" customHeight="1"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</row>
    <row r="36" spans="3:15" ht="20.100000000000001" customHeight="1"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</row>
    <row r="37" spans="3:15" ht="20.100000000000001" customHeight="1"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</row>
    <row r="38" spans="3:15" ht="20.100000000000001" customHeight="1">
      <c r="C38" s="221"/>
      <c r="D38" s="221"/>
      <c r="E38" s="221"/>
      <c r="F38" s="221"/>
      <c r="G38" s="221"/>
      <c r="H38" s="221"/>
      <c r="I38" s="221"/>
      <c r="J38" s="221"/>
      <c r="K38" s="221"/>
      <c r="L38" s="221"/>
      <c r="M38" s="221"/>
      <c r="N38" s="221"/>
      <c r="O38" s="221"/>
    </row>
  </sheetData>
  <sheetProtection sheet="1" objects="1" scenarios="1" selectLockedCells="1"/>
  <mergeCells count="1">
    <mergeCell ref="B8:O9"/>
  </mergeCells>
  <phoneticPr fontId="2" type="noConversion"/>
  <conditionalFormatting sqref="B12:O1048576">
    <cfRule type="expression" dxfId="1" priority="1">
      <formula>$B12="총 합계"</formula>
    </cfRule>
    <cfRule type="expression" dxfId="0" priority="2">
      <formula>$B12&lt;&gt;""</formula>
    </cfRule>
  </conditionalFormatting>
  <dataValidations count="1">
    <dataValidation type="list" allowBlank="1" showInputMessage="1" showErrorMessage="1" errorTitle="해당년도 오류" error="해당년도는 숫자 4자리만 입력이 가능합니다!" sqref="B6" xr:uid="{00000000-0002-0000-0F00-000000000000}">
      <formula1>년도</formula1>
    </dataValidation>
  </dataValidations>
  <printOptions horizontalCentered="1"/>
  <pageMargins left="0.39370078740157483" right="0.39370078740157483" top="0.59055118110236227" bottom="0.39370078740157483" header="0.19685039370078741" footer="0.19685039370078741"/>
  <pageSetup paperSize="9" orientation="landscape" r:id="rId1"/>
  <headerFooter alignWithMargins="0">
    <oddFooter>&amp;C&amp;"맑은 고딕,굵게"&amp;9&amp;P / 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1">
    <tabColor indexed="23"/>
  </sheetPr>
  <dimension ref="B1:AP87"/>
  <sheetViews>
    <sheetView topLeftCell="T1" workbookViewId="0">
      <selection activeCell="AN1" sqref="AN1"/>
    </sheetView>
  </sheetViews>
  <sheetFormatPr defaultRowHeight="17.100000000000001" customHeight="1"/>
  <cols>
    <col min="1" max="1" width="1.77734375" style="2" customWidth="1"/>
    <col min="2" max="16384" width="8.88671875" style="2"/>
  </cols>
  <sheetData>
    <row r="1" spans="2:42" ht="17.100000000000001" customHeight="1">
      <c r="B1" s="2">
        <v>1</v>
      </c>
      <c r="E1" s="2">
        <f>B1+1</f>
        <v>2</v>
      </c>
      <c r="H1" s="2">
        <f>E1+1</f>
        <v>3</v>
      </c>
      <c r="K1" s="2">
        <f>H1+1</f>
        <v>4</v>
      </c>
      <c r="N1" s="2">
        <f>K1+1</f>
        <v>5</v>
      </c>
      <c r="Q1" s="2">
        <f>N1+1</f>
        <v>6</v>
      </c>
      <c r="T1" s="2">
        <f>Q1+1</f>
        <v>7</v>
      </c>
      <c r="W1" s="2">
        <f>T1+1</f>
        <v>8</v>
      </c>
      <c r="Z1" s="2">
        <f>W1+1</f>
        <v>9</v>
      </c>
      <c r="AC1" s="2">
        <f>Z1+1</f>
        <v>10</v>
      </c>
      <c r="AF1" s="2">
        <f>AC1+1</f>
        <v>11</v>
      </c>
      <c r="AI1" s="2">
        <f>AF1+1</f>
        <v>12</v>
      </c>
      <c r="AN1" s="2">
        <v>2</v>
      </c>
    </row>
    <row r="2" spans="2:42" ht="17.100000000000001" customHeight="1">
      <c r="B2" s="3" t="str">
        <f>거래내역!$B$11</f>
        <v>날 짜</v>
      </c>
      <c r="C2" s="3" t="str">
        <f>거래내역!$B$11</f>
        <v>날 짜</v>
      </c>
      <c r="D2" s="3" t="str">
        <f>거래내역!$C$11</f>
        <v>구 분</v>
      </c>
      <c r="E2" s="3" t="str">
        <f>거래내역!$B$11</f>
        <v>날 짜</v>
      </c>
      <c r="F2" s="3" t="str">
        <f>거래내역!$B$11</f>
        <v>날 짜</v>
      </c>
      <c r="G2" s="3" t="str">
        <f>거래내역!$C$11</f>
        <v>구 분</v>
      </c>
      <c r="H2" s="3" t="str">
        <f>거래내역!$B$11</f>
        <v>날 짜</v>
      </c>
      <c r="I2" s="3" t="str">
        <f>거래내역!$B$11</f>
        <v>날 짜</v>
      </c>
      <c r="J2" s="3" t="str">
        <f>거래내역!$C$11</f>
        <v>구 분</v>
      </c>
      <c r="K2" s="3" t="str">
        <f>거래내역!$B$11</f>
        <v>날 짜</v>
      </c>
      <c r="L2" s="3" t="str">
        <f>거래내역!$B$11</f>
        <v>날 짜</v>
      </c>
      <c r="M2" s="3" t="str">
        <f>거래내역!$C$11</f>
        <v>구 분</v>
      </c>
      <c r="N2" s="3" t="str">
        <f>거래내역!$B$11</f>
        <v>날 짜</v>
      </c>
      <c r="O2" s="3" t="str">
        <f>거래내역!$B$11</f>
        <v>날 짜</v>
      </c>
      <c r="P2" s="3" t="str">
        <f>거래내역!$C$11</f>
        <v>구 분</v>
      </c>
      <c r="Q2" s="3" t="str">
        <f>거래내역!$B$11</f>
        <v>날 짜</v>
      </c>
      <c r="R2" s="3" t="str">
        <f>거래내역!$B$11</f>
        <v>날 짜</v>
      </c>
      <c r="S2" s="3" t="str">
        <f>거래내역!$C$11</f>
        <v>구 분</v>
      </c>
      <c r="T2" s="3" t="str">
        <f>거래내역!$B$11</f>
        <v>날 짜</v>
      </c>
      <c r="U2" s="3" t="str">
        <f>거래내역!$B$11</f>
        <v>날 짜</v>
      </c>
      <c r="V2" s="3" t="str">
        <f>거래내역!$C$11</f>
        <v>구 분</v>
      </c>
      <c r="W2" s="3" t="str">
        <f>거래내역!$B$11</f>
        <v>날 짜</v>
      </c>
      <c r="X2" s="3" t="str">
        <f>거래내역!$B$11</f>
        <v>날 짜</v>
      </c>
      <c r="Y2" s="3" t="str">
        <f>거래내역!$C$11</f>
        <v>구 분</v>
      </c>
      <c r="Z2" s="3" t="str">
        <f>거래내역!$B$11</f>
        <v>날 짜</v>
      </c>
      <c r="AA2" s="3" t="str">
        <f>거래내역!$B$11</f>
        <v>날 짜</v>
      </c>
      <c r="AB2" s="3" t="str">
        <f>거래내역!$C$11</f>
        <v>구 분</v>
      </c>
      <c r="AC2" s="3" t="str">
        <f>거래내역!$B$11</f>
        <v>날 짜</v>
      </c>
      <c r="AD2" s="3" t="str">
        <f>거래내역!$B$11</f>
        <v>날 짜</v>
      </c>
      <c r="AE2" s="3" t="str">
        <f>거래내역!$C$11</f>
        <v>구 분</v>
      </c>
      <c r="AF2" s="3" t="str">
        <f>거래내역!$B$11</f>
        <v>날 짜</v>
      </c>
      <c r="AG2" s="3" t="str">
        <f>거래내역!$B$11</f>
        <v>날 짜</v>
      </c>
      <c r="AH2" s="3" t="str">
        <f>거래내역!$C$11</f>
        <v>구 분</v>
      </c>
      <c r="AI2" s="3" t="str">
        <f>거래내역!$B$11</f>
        <v>날 짜</v>
      </c>
      <c r="AJ2" s="3" t="str">
        <f>거래내역!$B$11</f>
        <v>날 짜</v>
      </c>
      <c r="AK2" s="3" t="str">
        <f>거래내역!$C$11</f>
        <v>구 분</v>
      </c>
      <c r="AN2" s="3" t="str">
        <f>거래내역!$B$11</f>
        <v>날 짜</v>
      </c>
      <c r="AO2" s="3" t="str">
        <f>거래내역!$B$11</f>
        <v>날 짜</v>
      </c>
      <c r="AP2" s="3" t="str">
        <f>거래내역!$C$11</f>
        <v>구 분</v>
      </c>
    </row>
    <row r="3" spans="2:42" ht="17.100000000000001" customHeight="1">
      <c r="B3" s="4" t="str">
        <f>"&gt;=" &amp; DATE(월별매입!$B$6,B1,1)</f>
        <v>&gt;=42005</v>
      </c>
      <c r="C3" s="4" t="str">
        <f>"&lt;" &amp; DATE(월별매입!$B$6,B1+1,1)</f>
        <v>&lt;42036</v>
      </c>
      <c r="D3" s="3" t="str">
        <f>"=" &amp; "매입"</f>
        <v>=매입</v>
      </c>
      <c r="E3" s="4" t="str">
        <f>"&gt;=" &amp; DATE(월별매입!$B$6,E1,1)</f>
        <v>&gt;=42036</v>
      </c>
      <c r="F3" s="4" t="str">
        <f>"&lt;" &amp; DATE(월별매입!$B$6,E1+1,1)</f>
        <v>&lt;42064</v>
      </c>
      <c r="G3" s="3" t="str">
        <f>"=" &amp; "매입"</f>
        <v>=매입</v>
      </c>
      <c r="H3" s="4" t="str">
        <f>"&gt;=" &amp; DATE(월별매입!$B$6,H1,1)</f>
        <v>&gt;=42064</v>
      </c>
      <c r="I3" s="4" t="str">
        <f>"&lt;" &amp; DATE(월별매입!$B$6,H1+1,1)</f>
        <v>&lt;42095</v>
      </c>
      <c r="J3" s="3" t="str">
        <f>"=" &amp; "매입"</f>
        <v>=매입</v>
      </c>
      <c r="K3" s="4" t="str">
        <f>"&gt;=" &amp; DATE(월별매입!$B$6,K1,1)</f>
        <v>&gt;=42095</v>
      </c>
      <c r="L3" s="4" t="str">
        <f>"&lt;" &amp; DATE(월별매입!$B$6,K1+1,1)</f>
        <v>&lt;42125</v>
      </c>
      <c r="M3" s="3" t="str">
        <f>"=" &amp; "매입"</f>
        <v>=매입</v>
      </c>
      <c r="N3" s="4" t="str">
        <f>"&gt;=" &amp; DATE(월별매입!$B$6,N1,1)</f>
        <v>&gt;=42125</v>
      </c>
      <c r="O3" s="4" t="str">
        <f>"&lt;" &amp; DATE(월별매입!$B$6,N1+1,1)</f>
        <v>&lt;42156</v>
      </c>
      <c r="P3" s="3" t="str">
        <f>"=" &amp; "매입"</f>
        <v>=매입</v>
      </c>
      <c r="Q3" s="4" t="str">
        <f>"&gt;=" &amp; DATE(월별매입!$B$6,Q1,1)</f>
        <v>&gt;=42156</v>
      </c>
      <c r="R3" s="4" t="str">
        <f>"&lt;" &amp; DATE(월별매입!$B$6,Q1+1,1)</f>
        <v>&lt;42186</v>
      </c>
      <c r="S3" s="3" t="str">
        <f>"=" &amp; "매입"</f>
        <v>=매입</v>
      </c>
      <c r="T3" s="4" t="str">
        <f>"&gt;=" &amp; DATE(월별매입!$B$6,T1,1)</f>
        <v>&gt;=42186</v>
      </c>
      <c r="U3" s="4" t="str">
        <f>"&lt;" &amp; DATE(월별매입!$B$6,T1+1,1)</f>
        <v>&lt;42217</v>
      </c>
      <c r="V3" s="3" t="str">
        <f>"=" &amp; "매입"</f>
        <v>=매입</v>
      </c>
      <c r="W3" s="4" t="str">
        <f>"&gt;=" &amp; DATE(월별매입!$B$6,W1,1)</f>
        <v>&gt;=42217</v>
      </c>
      <c r="X3" s="4" t="str">
        <f>"&lt;" &amp; DATE(월별매입!$B$6,W1+1,1)</f>
        <v>&lt;42248</v>
      </c>
      <c r="Y3" s="3" t="str">
        <f>"=" &amp; "매입"</f>
        <v>=매입</v>
      </c>
      <c r="Z3" s="4" t="str">
        <f>"&gt;=" &amp; DATE(월별매입!$B$6,Z1,1)</f>
        <v>&gt;=42248</v>
      </c>
      <c r="AA3" s="4" t="str">
        <f>"&lt;" &amp; DATE(월별매입!$B$6,Z1+1,1)</f>
        <v>&lt;42278</v>
      </c>
      <c r="AB3" s="3" t="str">
        <f>"=" &amp; "매입"</f>
        <v>=매입</v>
      </c>
      <c r="AC3" s="4" t="str">
        <f>"&gt;=" &amp; DATE(월별매입!$B$6,AC1,1)</f>
        <v>&gt;=42278</v>
      </c>
      <c r="AD3" s="4" t="str">
        <f>"&lt;" &amp; DATE(월별매입!$B$6,AC1+1,1)</f>
        <v>&lt;42309</v>
      </c>
      <c r="AE3" s="3" t="str">
        <f>"=" &amp; "매입"</f>
        <v>=매입</v>
      </c>
      <c r="AF3" s="4" t="str">
        <f>"&gt;=" &amp; DATE(월별매입!$B$6,AF1,1)</f>
        <v>&gt;=42309</v>
      </c>
      <c r="AG3" s="4" t="str">
        <f>"&lt;" &amp; DATE(월별매입!$B$6,AF1+1,1)</f>
        <v>&lt;42339</v>
      </c>
      <c r="AH3" s="3" t="str">
        <f>"=" &amp; "매입"</f>
        <v>=매입</v>
      </c>
      <c r="AI3" s="4" t="str">
        <f>"&gt;=" &amp; DATE(월별매입!$B$6,AI1,1)</f>
        <v>&gt;=42339</v>
      </c>
      <c r="AJ3" s="4" t="str">
        <f>"&lt;" &amp; DATE(월별매입!$B$6,AI1+1,1)</f>
        <v>&lt;42370</v>
      </c>
      <c r="AK3" s="3" t="str">
        <f>"=" &amp; "매입"</f>
        <v>=매입</v>
      </c>
      <c r="AN3" s="70" t="str">
        <f>"&gt;=" &amp; DATE(월별매입!B6,1,1)</f>
        <v>&gt;=42005</v>
      </c>
      <c r="AO3" s="70" t="str">
        <f>"&lt;=" &amp; DATE(월별매입!B6,12,31)</f>
        <v>&lt;=42369</v>
      </c>
      <c r="AP3" s="2" t="str">
        <f>"=" &amp; "매입"</f>
        <v>=매입</v>
      </c>
    </row>
    <row r="5" spans="2:42" ht="17.100000000000001" customHeight="1">
      <c r="B5" s="5" t="str">
        <f>거래내역!$D$11</f>
        <v>거래처명</v>
      </c>
      <c r="C5" s="6" t="str">
        <f>거래내역!$K$11</f>
        <v>금액</v>
      </c>
      <c r="E5" s="5" t="str">
        <f>거래내역!$D$11</f>
        <v>거래처명</v>
      </c>
      <c r="F5" s="6" t="str">
        <f>거래내역!$K$11</f>
        <v>금액</v>
      </c>
      <c r="H5" s="5" t="str">
        <f>거래내역!$D$11</f>
        <v>거래처명</v>
      </c>
      <c r="I5" s="6" t="str">
        <f>거래내역!$K$11</f>
        <v>금액</v>
      </c>
      <c r="K5" s="5" t="str">
        <f>거래내역!$D$11</f>
        <v>거래처명</v>
      </c>
      <c r="L5" s="6" t="str">
        <f>거래내역!$K$11</f>
        <v>금액</v>
      </c>
      <c r="N5" s="5" t="str">
        <f>거래내역!$D$11</f>
        <v>거래처명</v>
      </c>
      <c r="O5" s="6" t="str">
        <f>거래내역!$K$11</f>
        <v>금액</v>
      </c>
      <c r="Q5" s="5" t="str">
        <f>거래내역!$D$11</f>
        <v>거래처명</v>
      </c>
      <c r="R5" s="6" t="str">
        <f>거래내역!$K$11</f>
        <v>금액</v>
      </c>
      <c r="T5" s="5" t="str">
        <f>거래내역!$D$11</f>
        <v>거래처명</v>
      </c>
      <c r="U5" s="6" t="str">
        <f>거래내역!$K$11</f>
        <v>금액</v>
      </c>
      <c r="W5" s="5" t="str">
        <f>거래내역!$D$11</f>
        <v>거래처명</v>
      </c>
      <c r="X5" s="6" t="str">
        <f>거래내역!$K$11</f>
        <v>금액</v>
      </c>
      <c r="Z5" s="5" t="str">
        <f>거래내역!$D$11</f>
        <v>거래처명</v>
      </c>
      <c r="AA5" s="6" t="str">
        <f>거래내역!$K$11</f>
        <v>금액</v>
      </c>
      <c r="AC5" s="5" t="str">
        <f>거래내역!$D$11</f>
        <v>거래처명</v>
      </c>
      <c r="AD5" s="6" t="str">
        <f>거래내역!$K$11</f>
        <v>금액</v>
      </c>
      <c r="AF5" s="5" t="str">
        <f>거래내역!$D$11</f>
        <v>거래처명</v>
      </c>
      <c r="AG5" s="6" t="str">
        <f>거래내역!$K$11</f>
        <v>금액</v>
      </c>
      <c r="AI5" s="5" t="str">
        <f>거래내역!$D$11</f>
        <v>거래처명</v>
      </c>
      <c r="AJ5" s="6" t="str">
        <f>거래내역!$K$11</f>
        <v>금액</v>
      </c>
      <c r="AN5" s="5" t="str">
        <f>거래내역!$D$11</f>
        <v>거래처명</v>
      </c>
    </row>
    <row r="6" spans="2:42" ht="17.100000000000001" customHeight="1">
      <c r="B6" s="89"/>
      <c r="C6" s="92"/>
      <c r="E6" s="89"/>
      <c r="F6" s="92"/>
      <c r="H6" s="89"/>
      <c r="I6" s="92"/>
      <c r="K6" s="89"/>
      <c r="L6" s="92"/>
      <c r="N6" s="89" t="s">
        <v>231</v>
      </c>
      <c r="O6" s="92">
        <v>330000</v>
      </c>
      <c r="Q6" s="89"/>
      <c r="R6" s="92"/>
      <c r="T6" s="89"/>
      <c r="U6" s="92"/>
      <c r="W6" s="89"/>
      <c r="X6" s="92"/>
      <c r="Z6" s="89"/>
      <c r="AA6" s="92"/>
      <c r="AC6" s="89"/>
      <c r="AD6" s="92"/>
      <c r="AF6" s="89"/>
      <c r="AG6" s="92"/>
      <c r="AI6" s="89"/>
      <c r="AJ6" s="92"/>
      <c r="AN6" s="89" t="s">
        <v>231</v>
      </c>
    </row>
    <row r="7" spans="2:42" ht="17.100000000000001" customHeight="1">
      <c r="B7" s="89"/>
      <c r="C7" s="92"/>
      <c r="E7" s="89"/>
      <c r="F7" s="92"/>
      <c r="H7" s="89"/>
      <c r="I7" s="92"/>
      <c r="K7" s="89"/>
      <c r="L7" s="92"/>
      <c r="N7" s="89" t="s">
        <v>229</v>
      </c>
      <c r="O7" s="92">
        <v>110000</v>
      </c>
      <c r="Q7" s="89"/>
      <c r="R7" s="92"/>
      <c r="T7" s="89"/>
      <c r="U7" s="92"/>
      <c r="W7" s="89"/>
      <c r="X7" s="92"/>
      <c r="Z7" s="89"/>
      <c r="AA7" s="92"/>
      <c r="AC7" s="89"/>
      <c r="AD7" s="92"/>
      <c r="AF7" s="89"/>
      <c r="AG7" s="92"/>
      <c r="AI7" s="89"/>
      <c r="AJ7" s="92"/>
      <c r="AN7" s="89" t="s">
        <v>229</v>
      </c>
    </row>
    <row r="8" spans="2:42" ht="17.100000000000001" customHeight="1">
      <c r="B8" s="89"/>
      <c r="C8" s="92"/>
      <c r="E8" s="89"/>
      <c r="F8" s="92"/>
      <c r="H8" s="89"/>
      <c r="I8" s="92"/>
      <c r="K8" s="89"/>
      <c r="L8" s="92"/>
      <c r="N8" s="89" t="s">
        <v>229</v>
      </c>
      <c r="O8" s="92">
        <v>330000</v>
      </c>
      <c r="Q8" s="89"/>
      <c r="R8" s="92"/>
      <c r="T8" s="89"/>
      <c r="U8" s="92"/>
      <c r="W8" s="89"/>
      <c r="X8" s="92"/>
      <c r="Z8" s="89"/>
      <c r="AA8" s="92"/>
      <c r="AC8" s="89"/>
      <c r="AD8" s="92"/>
      <c r="AF8" s="89"/>
      <c r="AG8" s="92"/>
      <c r="AI8" s="89"/>
      <c r="AJ8" s="92"/>
      <c r="AN8" s="89"/>
    </row>
    <row r="9" spans="2:42" ht="17.100000000000001" customHeight="1">
      <c r="B9" s="89"/>
      <c r="C9" s="92"/>
      <c r="E9" s="89"/>
      <c r="F9" s="92"/>
      <c r="H9" s="89"/>
      <c r="I9" s="92"/>
      <c r="K9" s="89"/>
      <c r="L9" s="92"/>
      <c r="N9" s="89" t="s">
        <v>229</v>
      </c>
      <c r="O9" s="92">
        <v>330000</v>
      </c>
      <c r="Q9" s="89"/>
      <c r="R9" s="92"/>
      <c r="T9" s="89"/>
      <c r="U9" s="92"/>
      <c r="W9" s="89"/>
      <c r="X9" s="92"/>
      <c r="Z9" s="89"/>
      <c r="AA9" s="92"/>
      <c r="AC9" s="89"/>
      <c r="AD9" s="92"/>
      <c r="AF9" s="89"/>
      <c r="AG9" s="92"/>
      <c r="AI9" s="89"/>
      <c r="AJ9" s="92"/>
      <c r="AN9" s="89"/>
    </row>
    <row r="10" spans="2:42" ht="17.100000000000001" customHeight="1">
      <c r="B10" s="89"/>
      <c r="C10" s="92"/>
      <c r="E10" s="89"/>
      <c r="F10" s="92"/>
      <c r="H10" s="89"/>
      <c r="I10" s="92"/>
      <c r="K10" s="89"/>
      <c r="L10" s="92"/>
      <c r="N10" s="89" t="s">
        <v>229</v>
      </c>
      <c r="O10" s="92">
        <v>330000</v>
      </c>
      <c r="Q10" s="89"/>
      <c r="R10" s="92"/>
      <c r="T10" s="89"/>
      <c r="U10" s="92"/>
      <c r="W10" s="89"/>
      <c r="X10" s="92"/>
      <c r="Z10" s="89"/>
      <c r="AA10" s="92"/>
      <c r="AC10" s="89"/>
      <c r="AD10" s="92"/>
      <c r="AF10" s="89"/>
      <c r="AG10" s="92"/>
      <c r="AI10" s="89"/>
      <c r="AJ10" s="92"/>
      <c r="AN10" s="89"/>
    </row>
    <row r="11" spans="2:42" ht="17.100000000000001" customHeight="1">
      <c r="B11" s="89"/>
      <c r="C11" s="92"/>
      <c r="E11" s="89"/>
      <c r="F11" s="92"/>
      <c r="H11" s="89"/>
      <c r="I11" s="92"/>
      <c r="K11" s="89"/>
      <c r="L11" s="92"/>
      <c r="N11" s="89"/>
      <c r="O11" s="92"/>
      <c r="Q11" s="89"/>
      <c r="R11" s="92"/>
      <c r="T11" s="89"/>
      <c r="U11" s="92"/>
      <c r="W11" s="89"/>
      <c r="X11" s="92"/>
      <c r="Z11" s="89"/>
      <c r="AA11" s="92"/>
      <c r="AC11" s="89"/>
      <c r="AD11" s="92"/>
      <c r="AF11" s="89"/>
      <c r="AG11" s="92"/>
      <c r="AI11" s="89"/>
      <c r="AJ11" s="92"/>
      <c r="AN11" s="89"/>
    </row>
    <row r="12" spans="2:42" ht="17.100000000000001" customHeight="1">
      <c r="B12" s="89"/>
      <c r="C12" s="92"/>
      <c r="E12" s="89"/>
      <c r="F12" s="92"/>
      <c r="H12" s="89"/>
      <c r="I12" s="92"/>
      <c r="K12" s="89"/>
      <c r="L12" s="92"/>
      <c r="N12" s="89"/>
      <c r="O12" s="92"/>
      <c r="Q12" s="89"/>
      <c r="R12" s="92"/>
      <c r="T12" s="89"/>
      <c r="U12" s="92"/>
      <c r="W12" s="89"/>
      <c r="X12" s="92"/>
      <c r="AC12" s="89"/>
      <c r="AD12" s="92"/>
      <c r="AF12" s="89"/>
      <c r="AG12" s="92"/>
      <c r="AI12" s="89"/>
      <c r="AJ12" s="92"/>
      <c r="AN12" s="89"/>
    </row>
    <row r="13" spans="2:42" ht="17.100000000000001" customHeight="1">
      <c r="E13" s="89"/>
      <c r="F13" s="92"/>
      <c r="H13" s="89"/>
      <c r="I13" s="92"/>
      <c r="K13" s="89"/>
      <c r="L13" s="92"/>
      <c r="N13" s="89"/>
      <c r="O13" s="92"/>
      <c r="Q13" s="89"/>
      <c r="R13" s="92"/>
      <c r="T13" s="89"/>
      <c r="U13" s="92"/>
      <c r="W13" s="89"/>
      <c r="X13" s="92"/>
      <c r="AC13" s="89"/>
      <c r="AD13" s="92"/>
      <c r="AF13" s="89"/>
      <c r="AG13" s="92"/>
      <c r="AI13" s="89"/>
      <c r="AJ13" s="92"/>
      <c r="AN13" s="89"/>
    </row>
    <row r="14" spans="2:42" ht="17.100000000000001" customHeight="1">
      <c r="E14" s="89"/>
      <c r="F14" s="92"/>
      <c r="H14" s="89"/>
      <c r="I14" s="92"/>
      <c r="K14" s="89"/>
      <c r="L14" s="92"/>
      <c r="N14" s="89"/>
      <c r="O14" s="92"/>
      <c r="Q14" s="89"/>
      <c r="R14" s="92"/>
      <c r="W14" s="89"/>
      <c r="X14" s="92"/>
      <c r="AC14" s="89"/>
      <c r="AD14" s="92"/>
      <c r="AF14" s="89"/>
      <c r="AG14" s="92"/>
      <c r="AN14" s="89"/>
    </row>
    <row r="15" spans="2:42" ht="17.100000000000001" customHeight="1">
      <c r="E15" s="89"/>
      <c r="F15" s="92"/>
      <c r="H15" s="89"/>
      <c r="I15" s="92"/>
      <c r="K15" s="89"/>
      <c r="L15" s="92"/>
      <c r="N15" s="89"/>
      <c r="O15" s="92"/>
      <c r="Q15" s="89"/>
      <c r="R15" s="92"/>
      <c r="W15" s="89"/>
      <c r="X15" s="92"/>
      <c r="AC15" s="89"/>
      <c r="AD15" s="92"/>
      <c r="AF15" s="89"/>
      <c r="AG15" s="92"/>
      <c r="AN15" s="89"/>
    </row>
    <row r="16" spans="2:42" ht="17.100000000000001" customHeight="1">
      <c r="E16" s="89"/>
      <c r="F16" s="92"/>
      <c r="H16" s="89"/>
      <c r="I16" s="92"/>
      <c r="K16" s="89"/>
      <c r="L16" s="92"/>
      <c r="N16" s="89"/>
      <c r="O16" s="92"/>
      <c r="Q16" s="89"/>
      <c r="R16" s="92"/>
      <c r="W16" s="89"/>
      <c r="X16" s="92"/>
      <c r="AC16" s="89"/>
      <c r="AD16" s="92"/>
      <c r="AF16" s="89"/>
      <c r="AG16" s="92"/>
      <c r="AN16" s="89"/>
    </row>
    <row r="17" spans="5:40" ht="17.100000000000001" customHeight="1">
      <c r="E17" s="89"/>
      <c r="F17" s="92"/>
      <c r="H17" s="89"/>
      <c r="I17" s="92"/>
      <c r="K17" s="89"/>
      <c r="L17" s="92"/>
      <c r="N17" s="89"/>
      <c r="O17" s="92"/>
      <c r="Q17" s="89"/>
      <c r="R17" s="92"/>
      <c r="W17" s="89"/>
      <c r="X17" s="92"/>
      <c r="AC17" s="89"/>
      <c r="AD17" s="92"/>
      <c r="AF17" s="89"/>
      <c r="AG17" s="92"/>
      <c r="AN17" s="89"/>
    </row>
    <row r="18" spans="5:40" ht="17.100000000000001" customHeight="1">
      <c r="E18" s="89"/>
      <c r="F18" s="92"/>
      <c r="H18" s="89"/>
      <c r="I18" s="92"/>
      <c r="K18" s="89"/>
      <c r="L18" s="92"/>
      <c r="N18" s="89"/>
      <c r="O18" s="92"/>
      <c r="Q18" s="89"/>
      <c r="R18" s="92"/>
      <c r="W18" s="89"/>
      <c r="X18" s="92"/>
      <c r="AC18" s="89"/>
      <c r="AD18" s="92"/>
      <c r="AF18" s="89"/>
      <c r="AG18" s="92"/>
      <c r="AN18" s="89"/>
    </row>
    <row r="19" spans="5:40" ht="17.100000000000001" customHeight="1">
      <c r="E19" s="89"/>
      <c r="F19" s="92"/>
      <c r="H19" s="89"/>
      <c r="I19" s="92"/>
      <c r="K19" s="89"/>
      <c r="L19" s="92"/>
      <c r="N19" s="89"/>
      <c r="O19" s="92"/>
      <c r="Q19" s="89"/>
      <c r="R19" s="92"/>
      <c r="W19" s="89"/>
      <c r="X19" s="92"/>
      <c r="AC19" s="89"/>
      <c r="AD19" s="92"/>
      <c r="AF19" s="89"/>
      <c r="AG19" s="92"/>
      <c r="AN19" s="89"/>
    </row>
    <row r="20" spans="5:40" ht="17.100000000000001" customHeight="1">
      <c r="H20" s="89"/>
      <c r="I20" s="92"/>
      <c r="K20" s="89"/>
      <c r="L20" s="92"/>
      <c r="N20" s="89"/>
      <c r="O20" s="92"/>
      <c r="W20" s="89"/>
      <c r="X20" s="92"/>
      <c r="AC20" s="89"/>
      <c r="AD20" s="92"/>
      <c r="AF20" s="89"/>
      <c r="AG20" s="92"/>
      <c r="AN20" s="89"/>
    </row>
    <row r="21" spans="5:40" ht="17.100000000000001" customHeight="1">
      <c r="H21" s="89"/>
      <c r="I21" s="92"/>
      <c r="K21" s="89"/>
      <c r="L21" s="92"/>
      <c r="N21" s="89"/>
      <c r="O21" s="92"/>
      <c r="W21" s="89"/>
      <c r="X21" s="92"/>
      <c r="AC21" s="89"/>
      <c r="AD21" s="92"/>
      <c r="AF21" s="89"/>
      <c r="AG21" s="92"/>
      <c r="AN21" s="89"/>
    </row>
    <row r="22" spans="5:40" ht="17.100000000000001" customHeight="1">
      <c r="H22" s="89"/>
      <c r="I22" s="92"/>
      <c r="K22" s="89"/>
      <c r="L22" s="92"/>
      <c r="N22" s="89"/>
      <c r="O22" s="92"/>
      <c r="AF22" s="89"/>
      <c r="AG22" s="92"/>
      <c r="AN22" s="89"/>
    </row>
    <row r="23" spans="5:40" ht="17.100000000000001" customHeight="1">
      <c r="H23" s="89"/>
      <c r="I23" s="92"/>
      <c r="K23" s="89"/>
      <c r="L23" s="92"/>
      <c r="N23" s="89"/>
      <c r="O23" s="92"/>
      <c r="AF23" s="89"/>
      <c r="AG23" s="92"/>
      <c r="AN23" s="89"/>
    </row>
    <row r="24" spans="5:40" ht="17.100000000000001" customHeight="1">
      <c r="H24" s="89"/>
      <c r="I24" s="92"/>
      <c r="K24" s="89"/>
      <c r="L24" s="92"/>
      <c r="N24" s="89"/>
      <c r="O24" s="92"/>
      <c r="AF24" s="89"/>
      <c r="AG24" s="92"/>
      <c r="AN24" s="89"/>
    </row>
    <row r="25" spans="5:40" ht="17.100000000000001" customHeight="1">
      <c r="H25" s="89"/>
      <c r="I25" s="92"/>
      <c r="K25" s="89"/>
      <c r="L25" s="92"/>
      <c r="N25" s="89"/>
      <c r="O25" s="92"/>
      <c r="AF25" s="89"/>
      <c r="AG25" s="92"/>
      <c r="AN25" s="89"/>
    </row>
    <row r="26" spans="5:40" ht="17.100000000000001" customHeight="1">
      <c r="H26" s="89"/>
      <c r="I26" s="92"/>
      <c r="K26" s="89"/>
      <c r="L26" s="92"/>
      <c r="N26" s="89"/>
      <c r="O26" s="92"/>
      <c r="AF26" s="89"/>
      <c r="AG26" s="92"/>
      <c r="AN26" s="89"/>
    </row>
    <row r="27" spans="5:40" ht="17.100000000000001" customHeight="1">
      <c r="H27" s="89"/>
      <c r="I27" s="92"/>
      <c r="K27" s="89"/>
      <c r="L27" s="92"/>
      <c r="N27" s="89"/>
      <c r="O27" s="92"/>
      <c r="AF27" s="89"/>
      <c r="AG27" s="92"/>
    </row>
    <row r="28" spans="5:40" ht="17.100000000000001" customHeight="1">
      <c r="H28" s="89"/>
      <c r="I28" s="92"/>
      <c r="K28" s="89"/>
      <c r="L28" s="92"/>
      <c r="N28" s="89"/>
      <c r="O28" s="92"/>
      <c r="AF28" s="89"/>
      <c r="AG28" s="92"/>
    </row>
    <row r="29" spans="5:40" ht="17.100000000000001" customHeight="1">
      <c r="H29" s="89"/>
      <c r="I29" s="92"/>
      <c r="K29" s="89"/>
      <c r="L29" s="92"/>
      <c r="N29" s="89"/>
      <c r="O29" s="92"/>
      <c r="AF29" s="89"/>
      <c r="AG29" s="92"/>
    </row>
    <row r="30" spans="5:40" ht="17.100000000000001" customHeight="1">
      <c r="H30" s="89"/>
      <c r="I30" s="92"/>
      <c r="K30" s="89"/>
      <c r="L30" s="92"/>
      <c r="N30" s="89"/>
      <c r="O30" s="92"/>
      <c r="AF30" s="89"/>
      <c r="AG30" s="92"/>
    </row>
    <row r="31" spans="5:40" ht="17.100000000000001" customHeight="1">
      <c r="H31" s="89"/>
      <c r="I31" s="92"/>
      <c r="K31" s="89"/>
      <c r="L31" s="92"/>
      <c r="N31" s="89"/>
      <c r="O31" s="92"/>
      <c r="AF31" s="89"/>
      <c r="AG31" s="92"/>
    </row>
    <row r="32" spans="5:40" ht="17.100000000000001" customHeight="1">
      <c r="H32" s="89"/>
      <c r="I32" s="92"/>
      <c r="K32" s="89"/>
      <c r="L32" s="92"/>
      <c r="N32" s="89"/>
      <c r="O32" s="92"/>
    </row>
    <row r="33" spans="8:15" ht="17.100000000000001" customHeight="1">
      <c r="H33" s="89"/>
      <c r="I33" s="92"/>
      <c r="K33" s="89"/>
      <c r="L33" s="92"/>
      <c r="N33" s="89"/>
      <c r="O33" s="92"/>
    </row>
    <row r="34" spans="8:15" ht="17.100000000000001" customHeight="1">
      <c r="H34" s="89"/>
      <c r="I34" s="92"/>
      <c r="K34" s="89"/>
      <c r="L34" s="92"/>
      <c r="N34" s="89"/>
      <c r="O34" s="92"/>
    </row>
    <row r="35" spans="8:15" ht="17.100000000000001" customHeight="1">
      <c r="H35" s="89"/>
      <c r="I35" s="92"/>
      <c r="K35" s="89"/>
      <c r="L35" s="92"/>
      <c r="N35" s="89"/>
      <c r="O35" s="92"/>
    </row>
    <row r="36" spans="8:15" ht="17.100000000000001" customHeight="1">
      <c r="H36" s="89"/>
      <c r="I36" s="92"/>
      <c r="K36" s="89"/>
      <c r="L36" s="92"/>
      <c r="N36" s="89"/>
      <c r="O36" s="92"/>
    </row>
    <row r="37" spans="8:15" ht="17.100000000000001" customHeight="1">
      <c r="H37" s="89"/>
      <c r="I37" s="92"/>
      <c r="K37" s="89"/>
      <c r="L37" s="92"/>
      <c r="N37" s="89"/>
      <c r="O37" s="92"/>
    </row>
    <row r="38" spans="8:15" ht="17.100000000000001" customHeight="1">
      <c r="H38" s="89"/>
      <c r="I38" s="92"/>
      <c r="K38" s="89"/>
      <c r="L38" s="92"/>
      <c r="N38" s="89"/>
      <c r="O38" s="92"/>
    </row>
    <row r="39" spans="8:15" ht="17.100000000000001" customHeight="1">
      <c r="K39" s="89"/>
      <c r="L39" s="92"/>
      <c r="N39" s="89"/>
      <c r="O39" s="92"/>
    </row>
    <row r="40" spans="8:15" ht="17.100000000000001" customHeight="1">
      <c r="K40" s="89"/>
      <c r="L40" s="92"/>
      <c r="N40" s="89"/>
      <c r="O40" s="92"/>
    </row>
    <row r="41" spans="8:15" ht="17.100000000000001" customHeight="1">
      <c r="K41" s="89"/>
      <c r="L41" s="92"/>
      <c r="N41" s="89"/>
      <c r="O41" s="92"/>
    </row>
    <row r="42" spans="8:15" ht="17.100000000000001" customHeight="1">
      <c r="K42" s="89"/>
      <c r="L42" s="92"/>
      <c r="N42" s="89"/>
      <c r="O42" s="92"/>
    </row>
    <row r="43" spans="8:15" ht="17.100000000000001" customHeight="1">
      <c r="K43" s="89"/>
      <c r="L43" s="92"/>
      <c r="N43" s="89"/>
      <c r="O43" s="92"/>
    </row>
    <row r="44" spans="8:15" ht="17.100000000000001" customHeight="1">
      <c r="K44" s="89"/>
      <c r="L44" s="92"/>
      <c r="N44" s="89"/>
      <c r="O44" s="92"/>
    </row>
    <row r="45" spans="8:15" ht="17.100000000000001" customHeight="1">
      <c r="K45" s="89"/>
      <c r="L45" s="92"/>
      <c r="N45" s="89"/>
      <c r="O45" s="92"/>
    </row>
    <row r="46" spans="8:15" ht="17.100000000000001" customHeight="1">
      <c r="K46" s="89"/>
      <c r="L46" s="92"/>
      <c r="N46" s="89"/>
      <c r="O46" s="92"/>
    </row>
    <row r="47" spans="8:15" ht="17.100000000000001" customHeight="1">
      <c r="K47" s="89"/>
      <c r="L47" s="92"/>
      <c r="N47" s="89"/>
      <c r="O47" s="92"/>
    </row>
    <row r="48" spans="8:15" ht="17.100000000000001" customHeight="1">
      <c r="K48" s="89"/>
      <c r="L48" s="92"/>
      <c r="N48" s="89"/>
      <c r="O48" s="92"/>
    </row>
    <row r="49" spans="11:15" ht="17.100000000000001" customHeight="1">
      <c r="K49" s="89"/>
      <c r="L49" s="92"/>
      <c r="N49" s="89"/>
      <c r="O49" s="92"/>
    </row>
    <row r="50" spans="11:15" ht="17.100000000000001" customHeight="1">
      <c r="K50" s="89"/>
      <c r="L50" s="92"/>
      <c r="N50" s="89"/>
      <c r="O50" s="92"/>
    </row>
    <row r="51" spans="11:15" ht="17.100000000000001" customHeight="1">
      <c r="K51" s="89"/>
      <c r="L51" s="92"/>
      <c r="N51" s="89"/>
      <c r="O51" s="92"/>
    </row>
    <row r="52" spans="11:15" ht="17.100000000000001" customHeight="1">
      <c r="K52" s="89"/>
      <c r="L52" s="92"/>
      <c r="N52" s="89"/>
      <c r="O52" s="92"/>
    </row>
    <row r="53" spans="11:15" ht="17.100000000000001" customHeight="1">
      <c r="K53" s="89"/>
      <c r="L53" s="92"/>
      <c r="N53" s="89"/>
      <c r="O53" s="92"/>
    </row>
    <row r="54" spans="11:15" ht="17.100000000000001" customHeight="1">
      <c r="K54" s="89"/>
      <c r="L54" s="92"/>
      <c r="N54" s="89"/>
      <c r="O54" s="92"/>
    </row>
    <row r="55" spans="11:15" ht="17.100000000000001" customHeight="1">
      <c r="K55" s="89"/>
      <c r="L55" s="92"/>
      <c r="N55" s="89"/>
      <c r="O55" s="92"/>
    </row>
    <row r="56" spans="11:15" ht="17.100000000000001" customHeight="1">
      <c r="K56" s="89"/>
      <c r="L56" s="92"/>
      <c r="N56" s="89"/>
      <c r="O56" s="92"/>
    </row>
    <row r="57" spans="11:15" ht="17.100000000000001" customHeight="1">
      <c r="K57" s="89"/>
      <c r="L57" s="92"/>
      <c r="N57" s="89"/>
      <c r="O57" s="92"/>
    </row>
    <row r="58" spans="11:15" ht="17.100000000000001" customHeight="1">
      <c r="K58" s="89"/>
      <c r="L58" s="92"/>
      <c r="N58" s="89"/>
      <c r="O58" s="92"/>
    </row>
    <row r="59" spans="11:15" ht="17.100000000000001" customHeight="1">
      <c r="K59" s="89"/>
      <c r="L59" s="92"/>
      <c r="N59" s="89"/>
      <c r="O59" s="92"/>
    </row>
    <row r="60" spans="11:15" ht="17.100000000000001" customHeight="1">
      <c r="K60" s="89"/>
      <c r="L60" s="92"/>
      <c r="N60" s="89"/>
      <c r="O60" s="92"/>
    </row>
    <row r="61" spans="11:15" ht="17.100000000000001" customHeight="1">
      <c r="K61" s="89"/>
      <c r="L61" s="92"/>
      <c r="N61" s="89"/>
      <c r="O61" s="92"/>
    </row>
    <row r="62" spans="11:15" ht="17.100000000000001" customHeight="1">
      <c r="K62" s="89"/>
      <c r="L62" s="92"/>
      <c r="N62" s="89"/>
      <c r="O62" s="92"/>
    </row>
    <row r="63" spans="11:15" ht="17.100000000000001" customHeight="1">
      <c r="N63" s="89"/>
      <c r="O63" s="92"/>
    </row>
    <row r="64" spans="11:15" ht="17.100000000000001" customHeight="1">
      <c r="N64" s="89"/>
      <c r="O64" s="92"/>
    </row>
    <row r="65" spans="14:15" ht="17.100000000000001" customHeight="1">
      <c r="N65" s="89"/>
      <c r="O65" s="92"/>
    </row>
    <row r="66" spans="14:15" ht="17.100000000000001" customHeight="1">
      <c r="N66" s="89"/>
      <c r="O66" s="92"/>
    </row>
    <row r="67" spans="14:15" ht="17.100000000000001" customHeight="1">
      <c r="N67" s="89"/>
      <c r="O67" s="92"/>
    </row>
    <row r="68" spans="14:15" ht="17.100000000000001" customHeight="1">
      <c r="N68" s="89"/>
      <c r="O68" s="92"/>
    </row>
    <row r="69" spans="14:15" ht="17.100000000000001" customHeight="1">
      <c r="N69" s="89"/>
      <c r="O69" s="92"/>
    </row>
    <row r="70" spans="14:15" ht="17.100000000000001" customHeight="1">
      <c r="N70" s="89"/>
      <c r="O70" s="92"/>
    </row>
    <row r="71" spans="14:15" ht="17.100000000000001" customHeight="1">
      <c r="N71" s="89"/>
      <c r="O71" s="92"/>
    </row>
    <row r="72" spans="14:15" ht="17.100000000000001" customHeight="1">
      <c r="N72" s="89"/>
      <c r="O72" s="92"/>
    </row>
    <row r="73" spans="14:15" ht="17.100000000000001" customHeight="1">
      <c r="N73" s="89"/>
      <c r="O73" s="92"/>
    </row>
    <row r="74" spans="14:15" ht="17.100000000000001" customHeight="1">
      <c r="N74" s="89"/>
      <c r="O74" s="92"/>
    </row>
    <row r="75" spans="14:15" ht="17.100000000000001" customHeight="1">
      <c r="N75" s="89"/>
      <c r="O75" s="92"/>
    </row>
    <row r="76" spans="14:15" ht="17.100000000000001" customHeight="1">
      <c r="N76" s="89"/>
      <c r="O76" s="92"/>
    </row>
    <row r="77" spans="14:15" ht="17.100000000000001" customHeight="1">
      <c r="N77" s="89"/>
      <c r="O77" s="92"/>
    </row>
    <row r="78" spans="14:15" ht="17.100000000000001" customHeight="1">
      <c r="N78" s="89"/>
      <c r="O78" s="92"/>
    </row>
    <row r="79" spans="14:15" ht="17.100000000000001" customHeight="1">
      <c r="N79" s="89"/>
      <c r="O79" s="92"/>
    </row>
    <row r="80" spans="14:15" ht="17.100000000000001" customHeight="1">
      <c r="N80" s="89"/>
      <c r="O80" s="92"/>
    </row>
    <row r="81" spans="14:15" ht="17.100000000000001" customHeight="1">
      <c r="N81" s="89"/>
      <c r="O81" s="92"/>
    </row>
    <row r="82" spans="14:15" ht="17.100000000000001" customHeight="1">
      <c r="N82" s="89"/>
      <c r="O82" s="92"/>
    </row>
    <row r="83" spans="14:15" ht="17.100000000000001" customHeight="1">
      <c r="N83" s="89"/>
      <c r="O83" s="92"/>
    </row>
    <row r="84" spans="14:15" ht="17.100000000000001" customHeight="1">
      <c r="N84" s="89"/>
      <c r="O84" s="92"/>
    </row>
    <row r="85" spans="14:15" ht="17.100000000000001" customHeight="1">
      <c r="N85" s="89"/>
      <c r="O85" s="92"/>
    </row>
    <row r="86" spans="14:15" ht="17.100000000000001" customHeight="1">
      <c r="N86" s="89"/>
      <c r="O86" s="92"/>
    </row>
    <row r="87" spans="14:15" ht="17.100000000000001" customHeight="1">
      <c r="N87" s="89"/>
      <c r="O87" s="92"/>
    </row>
  </sheetData>
  <phoneticPr fontId="2" type="noConversion"/>
  <pageMargins left="0.75" right="0.75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9">
    <tabColor indexed="23"/>
  </sheetPr>
  <dimension ref="B1:BY119"/>
  <sheetViews>
    <sheetView topLeftCell="BI1" workbookViewId="0">
      <selection activeCell="BX3" sqref="BX3"/>
    </sheetView>
  </sheetViews>
  <sheetFormatPr defaultRowHeight="17.100000000000001" customHeight="1"/>
  <cols>
    <col min="1" max="1" width="1.77734375" style="2" customWidth="1"/>
    <col min="2" max="16384" width="8.88671875" style="2"/>
  </cols>
  <sheetData>
    <row r="1" spans="2:77" ht="17.100000000000001" customHeight="1">
      <c r="B1" s="2">
        <v>1</v>
      </c>
      <c r="E1" s="2">
        <f>B1+1</f>
        <v>2</v>
      </c>
      <c r="H1" s="2">
        <f>E1+1</f>
        <v>3</v>
      </c>
      <c r="K1" s="2">
        <f>H1+1</f>
        <v>4</v>
      </c>
      <c r="N1" s="2">
        <f>K1+1</f>
        <v>5</v>
      </c>
      <c r="Q1" s="2">
        <f>N1+1</f>
        <v>6</v>
      </c>
      <c r="T1" s="2">
        <f>Q1+1</f>
        <v>7</v>
      </c>
      <c r="W1" s="2">
        <f>T1+1</f>
        <v>8</v>
      </c>
      <c r="Z1" s="2">
        <f>W1+1</f>
        <v>9</v>
      </c>
      <c r="AC1" s="2">
        <f>Z1+1</f>
        <v>10</v>
      </c>
      <c r="AF1" s="2">
        <f>AC1+1</f>
        <v>11</v>
      </c>
      <c r="AI1" s="2">
        <f>AF1+1</f>
        <v>12</v>
      </c>
      <c r="AL1" s="2">
        <v>1</v>
      </c>
      <c r="AO1" s="2">
        <f>AL1+1</f>
        <v>2</v>
      </c>
      <c r="AR1" s="2">
        <f>AO1+1</f>
        <v>3</v>
      </c>
      <c r="AU1" s="2">
        <f>AR1+1</f>
        <v>4</v>
      </c>
      <c r="AX1" s="2">
        <f>AU1+1</f>
        <v>5</v>
      </c>
      <c r="BA1" s="2">
        <f>AX1+1</f>
        <v>6</v>
      </c>
      <c r="BD1" s="2">
        <f>BA1+1</f>
        <v>7</v>
      </c>
      <c r="BG1" s="2">
        <f>BD1+1</f>
        <v>8</v>
      </c>
      <c r="BJ1" s="2">
        <f>BG1+1</f>
        <v>9</v>
      </c>
      <c r="BM1" s="2">
        <f>BJ1+1</f>
        <v>10</v>
      </c>
      <c r="BP1" s="2">
        <f>BM1+1</f>
        <v>11</v>
      </c>
      <c r="BS1" s="2">
        <f>BP1+1</f>
        <v>12</v>
      </c>
      <c r="BX1" s="2">
        <v>2</v>
      </c>
    </row>
    <row r="2" spans="2:77" ht="17.100000000000001" customHeight="1">
      <c r="B2" s="3" t="str">
        <f>거래내역!$B$11</f>
        <v>날 짜</v>
      </c>
      <c r="C2" s="3" t="str">
        <f>거래내역!$B$11</f>
        <v>날 짜</v>
      </c>
      <c r="D2" s="3" t="str">
        <f>거래내역!$C$11</f>
        <v>구 분</v>
      </c>
      <c r="E2" s="3" t="str">
        <f>거래내역!$B$11</f>
        <v>날 짜</v>
      </c>
      <c r="F2" s="3" t="str">
        <f>거래내역!$B$11</f>
        <v>날 짜</v>
      </c>
      <c r="G2" s="3" t="str">
        <f>거래내역!$C$11</f>
        <v>구 분</v>
      </c>
      <c r="H2" s="3" t="str">
        <f>거래내역!$B$11</f>
        <v>날 짜</v>
      </c>
      <c r="I2" s="3" t="str">
        <f>거래내역!$B$11</f>
        <v>날 짜</v>
      </c>
      <c r="J2" s="3" t="str">
        <f>거래내역!$C$11</f>
        <v>구 분</v>
      </c>
      <c r="K2" s="3" t="str">
        <f>거래내역!$B$11</f>
        <v>날 짜</v>
      </c>
      <c r="L2" s="3" t="str">
        <f>거래내역!$B$11</f>
        <v>날 짜</v>
      </c>
      <c r="M2" s="3" t="str">
        <f>거래내역!$C$11</f>
        <v>구 분</v>
      </c>
      <c r="N2" s="3" t="str">
        <f>거래내역!$B$11</f>
        <v>날 짜</v>
      </c>
      <c r="O2" s="3" t="str">
        <f>거래내역!$B$11</f>
        <v>날 짜</v>
      </c>
      <c r="P2" s="3" t="str">
        <f>거래내역!$C$11</f>
        <v>구 분</v>
      </c>
      <c r="Q2" s="3" t="str">
        <f>거래내역!$B$11</f>
        <v>날 짜</v>
      </c>
      <c r="R2" s="3" t="str">
        <f>거래내역!$B$11</f>
        <v>날 짜</v>
      </c>
      <c r="S2" s="3" t="str">
        <f>거래내역!$C$11</f>
        <v>구 분</v>
      </c>
      <c r="T2" s="3" t="str">
        <f>거래내역!$B$11</f>
        <v>날 짜</v>
      </c>
      <c r="U2" s="3" t="str">
        <f>거래내역!$B$11</f>
        <v>날 짜</v>
      </c>
      <c r="V2" s="3" t="str">
        <f>거래내역!$C$11</f>
        <v>구 분</v>
      </c>
      <c r="W2" s="3" t="str">
        <f>거래내역!$B$11</f>
        <v>날 짜</v>
      </c>
      <c r="X2" s="3" t="str">
        <f>거래내역!$B$11</f>
        <v>날 짜</v>
      </c>
      <c r="Y2" s="3" t="str">
        <f>거래내역!$C$11</f>
        <v>구 분</v>
      </c>
      <c r="Z2" s="3" t="str">
        <f>거래내역!$B$11</f>
        <v>날 짜</v>
      </c>
      <c r="AA2" s="3" t="str">
        <f>거래내역!$B$11</f>
        <v>날 짜</v>
      </c>
      <c r="AB2" s="3" t="str">
        <f>거래내역!$C$11</f>
        <v>구 분</v>
      </c>
      <c r="AC2" s="3" t="str">
        <f>거래내역!$B$11</f>
        <v>날 짜</v>
      </c>
      <c r="AD2" s="3" t="str">
        <f>거래내역!$B$11</f>
        <v>날 짜</v>
      </c>
      <c r="AE2" s="3" t="str">
        <f>거래내역!$C$11</f>
        <v>구 분</v>
      </c>
      <c r="AF2" s="3" t="str">
        <f>거래내역!$B$11</f>
        <v>날 짜</v>
      </c>
      <c r="AG2" s="3" t="str">
        <f>거래내역!$B$11</f>
        <v>날 짜</v>
      </c>
      <c r="AH2" s="3" t="str">
        <f>거래내역!$C$11</f>
        <v>구 분</v>
      </c>
      <c r="AI2" s="3" t="str">
        <f>거래내역!$B$11</f>
        <v>날 짜</v>
      </c>
      <c r="AJ2" s="3" t="str">
        <f>거래내역!$B$11</f>
        <v>날 짜</v>
      </c>
      <c r="AK2" s="3" t="str">
        <f>거래내역!$C$11</f>
        <v>구 분</v>
      </c>
      <c r="AL2" s="3" t="str">
        <f>거래내역!$B$11</f>
        <v>날 짜</v>
      </c>
      <c r="AM2" s="3" t="str">
        <f>거래내역!$B$11</f>
        <v>날 짜</v>
      </c>
      <c r="AN2" s="3" t="str">
        <f>거래내역!$C$11</f>
        <v>구 분</v>
      </c>
      <c r="AO2" s="3" t="str">
        <f>거래내역!$B$11</f>
        <v>날 짜</v>
      </c>
      <c r="AP2" s="3" t="str">
        <f>거래내역!$B$11</f>
        <v>날 짜</v>
      </c>
      <c r="AQ2" s="3" t="str">
        <f>거래내역!$C$11</f>
        <v>구 분</v>
      </c>
      <c r="AR2" s="3" t="str">
        <f>거래내역!$B$11</f>
        <v>날 짜</v>
      </c>
      <c r="AS2" s="3" t="str">
        <f>거래내역!$B$11</f>
        <v>날 짜</v>
      </c>
      <c r="AT2" s="3" t="str">
        <f>거래내역!$C$11</f>
        <v>구 분</v>
      </c>
      <c r="AU2" s="3" t="str">
        <f>거래내역!$B$11</f>
        <v>날 짜</v>
      </c>
      <c r="AV2" s="3" t="str">
        <f>거래내역!$B$11</f>
        <v>날 짜</v>
      </c>
      <c r="AW2" s="3" t="str">
        <f>거래내역!$C$11</f>
        <v>구 분</v>
      </c>
      <c r="AX2" s="3" t="str">
        <f>거래내역!$B$11</f>
        <v>날 짜</v>
      </c>
      <c r="AY2" s="3" t="str">
        <f>거래내역!$B$11</f>
        <v>날 짜</v>
      </c>
      <c r="AZ2" s="3" t="str">
        <f>거래내역!$C$11</f>
        <v>구 분</v>
      </c>
      <c r="BA2" s="3" t="str">
        <f>거래내역!$B$11</f>
        <v>날 짜</v>
      </c>
      <c r="BB2" s="3" t="str">
        <f>거래내역!$B$11</f>
        <v>날 짜</v>
      </c>
      <c r="BC2" s="3" t="str">
        <f>거래내역!$C$11</f>
        <v>구 분</v>
      </c>
      <c r="BD2" s="3" t="str">
        <f>거래내역!$B$11</f>
        <v>날 짜</v>
      </c>
      <c r="BE2" s="3" t="str">
        <f>거래내역!$B$11</f>
        <v>날 짜</v>
      </c>
      <c r="BF2" s="3" t="str">
        <f>거래내역!$C$11</f>
        <v>구 분</v>
      </c>
      <c r="BG2" s="3" t="str">
        <f>거래내역!$B$11</f>
        <v>날 짜</v>
      </c>
      <c r="BH2" s="3" t="str">
        <f>거래내역!$B$11</f>
        <v>날 짜</v>
      </c>
      <c r="BI2" s="3" t="str">
        <f>거래내역!$C$11</f>
        <v>구 분</v>
      </c>
      <c r="BJ2" s="3" t="str">
        <f>거래내역!$B$11</f>
        <v>날 짜</v>
      </c>
      <c r="BK2" s="3" t="str">
        <f>거래내역!$B$11</f>
        <v>날 짜</v>
      </c>
      <c r="BL2" s="3" t="str">
        <f>거래내역!$C$11</f>
        <v>구 분</v>
      </c>
      <c r="BM2" s="3" t="str">
        <f>거래내역!$B$11</f>
        <v>날 짜</v>
      </c>
      <c r="BN2" s="3" t="str">
        <f>거래내역!$B$11</f>
        <v>날 짜</v>
      </c>
      <c r="BO2" s="3" t="str">
        <f>거래내역!$C$11</f>
        <v>구 분</v>
      </c>
      <c r="BP2" s="3" t="str">
        <f>거래내역!$B$11</f>
        <v>날 짜</v>
      </c>
      <c r="BQ2" s="3" t="str">
        <f>거래내역!$B$11</f>
        <v>날 짜</v>
      </c>
      <c r="BR2" s="3" t="str">
        <f>거래내역!$C$11</f>
        <v>구 분</v>
      </c>
      <c r="BS2" s="3" t="str">
        <f>거래내역!$B$11</f>
        <v>날 짜</v>
      </c>
      <c r="BT2" s="3" t="str">
        <f>거래내역!$B$11</f>
        <v>날 짜</v>
      </c>
      <c r="BU2" s="3" t="str">
        <f>거래내역!$C$11</f>
        <v>구 분</v>
      </c>
      <c r="BX2" s="3" t="str">
        <f>거래내역!$B$11</f>
        <v>날 짜</v>
      </c>
      <c r="BY2" s="3" t="str">
        <f>거래내역!$B$11</f>
        <v>날 짜</v>
      </c>
    </row>
    <row r="3" spans="2:77" ht="17.100000000000001" customHeight="1">
      <c r="B3" s="4" t="str">
        <f>"&gt;=" &amp; DATE(월별손익!$B$6,B1,1)</f>
        <v>&gt;=42005</v>
      </c>
      <c r="C3" s="4" t="str">
        <f>"&lt;" &amp; DATE(월별손익!$B$6,B1+1,1)</f>
        <v>&lt;42036</v>
      </c>
      <c r="D3" s="3" t="str">
        <f>"=" &amp; "매출"</f>
        <v>=매출</v>
      </c>
      <c r="E3" s="4" t="str">
        <f>"&gt;=" &amp; DATE(월별손익!$B$6,E1,1)</f>
        <v>&gt;=42036</v>
      </c>
      <c r="F3" s="4" t="str">
        <f>"&lt;" &amp; DATE(월별손익!$B$6,E1+1,1)</f>
        <v>&lt;42064</v>
      </c>
      <c r="G3" s="3" t="str">
        <f t="shared" ref="G3" si="0">"=" &amp; "매출"</f>
        <v>=매출</v>
      </c>
      <c r="H3" s="4" t="str">
        <f>"&gt;=" &amp; DATE(월별손익!$B$6,H1,1)</f>
        <v>&gt;=42064</v>
      </c>
      <c r="I3" s="4" t="str">
        <f>"&lt;" &amp; DATE(월별손익!$B$6,H1+1,1)</f>
        <v>&lt;42095</v>
      </c>
      <c r="J3" s="3" t="str">
        <f t="shared" ref="J3" si="1">"=" &amp; "매출"</f>
        <v>=매출</v>
      </c>
      <c r="K3" s="4" t="str">
        <f>"&gt;=" &amp; DATE(월별손익!$B$6,K1,1)</f>
        <v>&gt;=42095</v>
      </c>
      <c r="L3" s="4" t="str">
        <f>"&lt;" &amp; DATE(월별손익!$B$6,K1+1,1)</f>
        <v>&lt;42125</v>
      </c>
      <c r="M3" s="3" t="str">
        <f t="shared" ref="M3" si="2">"=" &amp; "매출"</f>
        <v>=매출</v>
      </c>
      <c r="N3" s="4" t="str">
        <f>"&gt;=" &amp; DATE(월별손익!$B$6,N1,1)</f>
        <v>&gt;=42125</v>
      </c>
      <c r="O3" s="4" t="str">
        <f>"&lt;" &amp; DATE(월별손익!$B$6,N1+1,1)</f>
        <v>&lt;42156</v>
      </c>
      <c r="P3" s="3" t="str">
        <f t="shared" ref="P3" si="3">"=" &amp; "매출"</f>
        <v>=매출</v>
      </c>
      <c r="Q3" s="4" t="str">
        <f>"&gt;=" &amp; DATE(월별손익!$B$6,Q1,1)</f>
        <v>&gt;=42156</v>
      </c>
      <c r="R3" s="4" t="str">
        <f>"&lt;" &amp; DATE(월별손익!$B$6,Q1+1,1)</f>
        <v>&lt;42186</v>
      </c>
      <c r="S3" s="3" t="str">
        <f t="shared" ref="S3" si="4">"=" &amp; "매출"</f>
        <v>=매출</v>
      </c>
      <c r="T3" s="4" t="str">
        <f>"&gt;=" &amp; DATE(월별손익!$B$6,T1,1)</f>
        <v>&gt;=42186</v>
      </c>
      <c r="U3" s="4" t="str">
        <f>"&lt;" &amp; DATE(월별손익!$B$6,T1+1,1)</f>
        <v>&lt;42217</v>
      </c>
      <c r="V3" s="3" t="str">
        <f t="shared" ref="V3" si="5">"=" &amp; "매출"</f>
        <v>=매출</v>
      </c>
      <c r="W3" s="4" t="str">
        <f>"&gt;=" &amp; DATE(월별손익!$B$6,W1,1)</f>
        <v>&gt;=42217</v>
      </c>
      <c r="X3" s="4" t="str">
        <f>"&lt;" &amp; DATE(월별손익!$B$6,W1+1,1)</f>
        <v>&lt;42248</v>
      </c>
      <c r="Y3" s="3" t="str">
        <f t="shared" ref="Y3" si="6">"=" &amp; "매출"</f>
        <v>=매출</v>
      </c>
      <c r="Z3" s="4" t="str">
        <f>"&gt;=" &amp; DATE(월별손익!$B$6,Z1,1)</f>
        <v>&gt;=42248</v>
      </c>
      <c r="AA3" s="4" t="str">
        <f>"&lt;" &amp; DATE(월별손익!$B$6,Z1+1,1)</f>
        <v>&lt;42278</v>
      </c>
      <c r="AB3" s="3" t="str">
        <f t="shared" ref="AB3" si="7">"=" &amp; "매출"</f>
        <v>=매출</v>
      </c>
      <c r="AC3" s="4" t="str">
        <f>"&gt;=" &amp; DATE(월별손익!$B$6,AC1,1)</f>
        <v>&gt;=42278</v>
      </c>
      <c r="AD3" s="4" t="str">
        <f>"&lt;" &amp; DATE(월별손익!$B$6,AC1+1,1)</f>
        <v>&lt;42309</v>
      </c>
      <c r="AE3" s="3" t="str">
        <f t="shared" ref="AE3" si="8">"=" &amp; "매출"</f>
        <v>=매출</v>
      </c>
      <c r="AF3" s="4" t="str">
        <f>"&gt;=" &amp; DATE(월별손익!$B$6,AF1,1)</f>
        <v>&gt;=42309</v>
      </c>
      <c r="AG3" s="4" t="str">
        <f>"&lt;" &amp; DATE(월별손익!$B$6,AF1+1,1)</f>
        <v>&lt;42339</v>
      </c>
      <c r="AH3" s="3" t="str">
        <f t="shared" ref="AH3" si="9">"=" &amp; "매출"</f>
        <v>=매출</v>
      </c>
      <c r="AI3" s="4" t="str">
        <f>"&gt;=" &amp; DATE(월별손익!$B$6,AI1,1)</f>
        <v>&gt;=42339</v>
      </c>
      <c r="AJ3" s="4" t="str">
        <f>"&lt;" &amp; DATE(월별손익!$B$6,AI1+1,1)</f>
        <v>&lt;42370</v>
      </c>
      <c r="AK3" s="3" t="str">
        <f t="shared" ref="AK3" si="10">"=" &amp; "매출"</f>
        <v>=매출</v>
      </c>
      <c r="AL3" s="4" t="str">
        <f>"&gt;=" &amp; DATE(월별손익!$B$6,AL1,1)</f>
        <v>&gt;=42005</v>
      </c>
      <c r="AM3" s="4" t="str">
        <f>"&lt;" &amp; DATE(월별손익!$B$6,AL1+1,1)</f>
        <v>&lt;42036</v>
      </c>
      <c r="AN3" s="3" t="str">
        <f>"=" &amp; "매입"</f>
        <v>=매입</v>
      </c>
      <c r="AO3" s="4" t="str">
        <f>"&gt;=" &amp; DATE(월별손익!$B$6,AO1,1)</f>
        <v>&gt;=42036</v>
      </c>
      <c r="AP3" s="4" t="str">
        <f>"&lt;" &amp; DATE(월별손익!$B$6,AO1+1,1)</f>
        <v>&lt;42064</v>
      </c>
      <c r="AQ3" s="3" t="str">
        <f t="shared" ref="AQ3" si="11">"=" &amp; "매입"</f>
        <v>=매입</v>
      </c>
      <c r="AR3" s="4" t="str">
        <f>"&gt;=" &amp; DATE(월별손익!$B$6,AR1,1)</f>
        <v>&gt;=42064</v>
      </c>
      <c r="AS3" s="4" t="str">
        <f>"&lt;" &amp; DATE(월별손익!$B$6,AR1+1,1)</f>
        <v>&lt;42095</v>
      </c>
      <c r="AT3" s="3" t="str">
        <f t="shared" ref="AT3" si="12">"=" &amp; "매입"</f>
        <v>=매입</v>
      </c>
      <c r="AU3" s="4" t="str">
        <f>"&gt;=" &amp; DATE(월별손익!$B$6,AU1,1)</f>
        <v>&gt;=42095</v>
      </c>
      <c r="AV3" s="4" t="str">
        <f>"&lt;" &amp; DATE(월별손익!$B$6,AU1+1,1)</f>
        <v>&lt;42125</v>
      </c>
      <c r="AW3" s="3" t="str">
        <f t="shared" ref="AW3" si="13">"=" &amp; "매입"</f>
        <v>=매입</v>
      </c>
      <c r="AX3" s="4" t="str">
        <f>"&gt;=" &amp; DATE(월별손익!$B$6,AX1,1)</f>
        <v>&gt;=42125</v>
      </c>
      <c r="AY3" s="4" t="str">
        <f>"&lt;" &amp; DATE(월별손익!$B$6,AX1+1,1)</f>
        <v>&lt;42156</v>
      </c>
      <c r="AZ3" s="3" t="str">
        <f t="shared" ref="AZ3" si="14">"=" &amp; "매입"</f>
        <v>=매입</v>
      </c>
      <c r="BA3" s="4" t="str">
        <f>"&gt;=" &amp; DATE(월별손익!$B$6,BA1,1)</f>
        <v>&gt;=42156</v>
      </c>
      <c r="BB3" s="4" t="str">
        <f>"&lt;" &amp; DATE(월별손익!$B$6,BA1+1,1)</f>
        <v>&lt;42186</v>
      </c>
      <c r="BC3" s="3" t="str">
        <f t="shared" ref="BC3" si="15">"=" &amp; "매입"</f>
        <v>=매입</v>
      </c>
      <c r="BD3" s="4" t="str">
        <f>"&gt;=" &amp; DATE(월별손익!$B$6,BD1,1)</f>
        <v>&gt;=42186</v>
      </c>
      <c r="BE3" s="4" t="str">
        <f>"&lt;" &amp; DATE(월별손익!$B$6,BD1+1,1)</f>
        <v>&lt;42217</v>
      </c>
      <c r="BF3" s="3" t="str">
        <f t="shared" ref="BF3" si="16">"=" &amp; "매입"</f>
        <v>=매입</v>
      </c>
      <c r="BG3" s="4" t="str">
        <f>"&gt;=" &amp; DATE(월별손익!$B$6,BG1,1)</f>
        <v>&gt;=42217</v>
      </c>
      <c r="BH3" s="4" t="str">
        <f>"&lt;" &amp; DATE(월별손익!$B$6,BG1+1,1)</f>
        <v>&lt;42248</v>
      </c>
      <c r="BI3" s="3" t="str">
        <f t="shared" ref="BI3" si="17">"=" &amp; "매입"</f>
        <v>=매입</v>
      </c>
      <c r="BJ3" s="4" t="str">
        <f>"&gt;=" &amp; DATE(월별손익!$B$6,BJ1,1)</f>
        <v>&gt;=42248</v>
      </c>
      <c r="BK3" s="4" t="str">
        <f>"&lt;" &amp; DATE(월별손익!$B$6,BJ1+1,1)</f>
        <v>&lt;42278</v>
      </c>
      <c r="BL3" s="3" t="str">
        <f t="shared" ref="BL3" si="18">"=" &amp; "매입"</f>
        <v>=매입</v>
      </c>
      <c r="BM3" s="4" t="str">
        <f>"&gt;=" &amp; DATE(월별손익!$B$6,BM1,1)</f>
        <v>&gt;=42278</v>
      </c>
      <c r="BN3" s="4" t="str">
        <f>"&lt;" &amp; DATE(월별손익!$B$6,BM1+1,1)</f>
        <v>&lt;42309</v>
      </c>
      <c r="BO3" s="3" t="str">
        <f t="shared" ref="BO3" si="19">"=" &amp; "매입"</f>
        <v>=매입</v>
      </c>
      <c r="BP3" s="4" t="str">
        <f>"&gt;=" &amp; DATE(월별손익!$B$6,BP1,1)</f>
        <v>&gt;=42309</v>
      </c>
      <c r="BQ3" s="4" t="str">
        <f>"&lt;" &amp; DATE(월별손익!$B$6,BP1+1,1)</f>
        <v>&lt;42339</v>
      </c>
      <c r="BR3" s="3" t="str">
        <f t="shared" ref="BR3" si="20">"=" &amp; "매입"</f>
        <v>=매입</v>
      </c>
      <c r="BS3" s="4" t="str">
        <f>"&gt;=" &amp; DATE(월별손익!$B$6,BS1,1)</f>
        <v>&gt;=42339</v>
      </c>
      <c r="BT3" s="4" t="str">
        <f>"&lt;" &amp; DATE(월별손익!$B$6,BS1+1,1)</f>
        <v>&lt;42370</v>
      </c>
      <c r="BU3" s="3" t="str">
        <f t="shared" ref="BU3" si="21">"=" &amp; "매입"</f>
        <v>=매입</v>
      </c>
      <c r="BX3" s="70" t="str">
        <f>"&gt;=" &amp; DATE(월별손익!$B$6,1,1)</f>
        <v>&gt;=42005</v>
      </c>
      <c r="BY3" s="70" t="str">
        <f>"&lt;=" &amp; DATE(월별손익!$B$6,12,31)</f>
        <v>&lt;=42369</v>
      </c>
    </row>
    <row r="5" spans="2:77" ht="17.100000000000001" customHeight="1">
      <c r="B5" s="5" t="str">
        <f>거래내역!$D$11</f>
        <v>거래처명</v>
      </c>
      <c r="C5" s="6" t="str">
        <f>거래내역!$K$11</f>
        <v>금액</v>
      </c>
      <c r="E5" s="5" t="str">
        <f>거래내역!$D$11</f>
        <v>거래처명</v>
      </c>
      <c r="F5" s="6" t="str">
        <f>거래내역!$K$11</f>
        <v>금액</v>
      </c>
      <c r="H5" s="5" t="str">
        <f>거래내역!$D$11</f>
        <v>거래처명</v>
      </c>
      <c r="I5" s="6" t="str">
        <f>거래내역!$K$11</f>
        <v>금액</v>
      </c>
      <c r="K5" s="5" t="str">
        <f>거래내역!$D$11</f>
        <v>거래처명</v>
      </c>
      <c r="L5" s="6" t="str">
        <f>거래내역!$K$11</f>
        <v>금액</v>
      </c>
      <c r="N5" s="5" t="str">
        <f>거래내역!$D$11</f>
        <v>거래처명</v>
      </c>
      <c r="O5" s="6" t="str">
        <f>거래내역!$K$11</f>
        <v>금액</v>
      </c>
      <c r="Q5" s="5" t="str">
        <f>거래내역!$D$11</f>
        <v>거래처명</v>
      </c>
      <c r="R5" s="6" t="str">
        <f>거래내역!$K$11</f>
        <v>금액</v>
      </c>
      <c r="T5" s="5" t="str">
        <f>거래내역!$D$11</f>
        <v>거래처명</v>
      </c>
      <c r="U5" s="6" t="str">
        <f>거래내역!$K$11</f>
        <v>금액</v>
      </c>
      <c r="W5" s="5" t="str">
        <f>거래내역!$D$11</f>
        <v>거래처명</v>
      </c>
      <c r="X5" s="6" t="str">
        <f>거래내역!$K$11</f>
        <v>금액</v>
      </c>
      <c r="Z5" s="5" t="str">
        <f>거래내역!$D$11</f>
        <v>거래처명</v>
      </c>
      <c r="AA5" s="6" t="str">
        <f>거래내역!$K$11</f>
        <v>금액</v>
      </c>
      <c r="AC5" s="5" t="str">
        <f>거래내역!$D$11</f>
        <v>거래처명</v>
      </c>
      <c r="AD5" s="6" t="str">
        <f>거래내역!$K$11</f>
        <v>금액</v>
      </c>
      <c r="AF5" s="5" t="str">
        <f>거래내역!$D$11</f>
        <v>거래처명</v>
      </c>
      <c r="AG5" s="6" t="str">
        <f>거래내역!$K$11</f>
        <v>금액</v>
      </c>
      <c r="AI5" s="5" t="str">
        <f>거래내역!$D$11</f>
        <v>거래처명</v>
      </c>
      <c r="AJ5" s="6" t="str">
        <f>거래내역!$K$11</f>
        <v>금액</v>
      </c>
      <c r="AL5" s="5" t="str">
        <f>거래내역!$D$11</f>
        <v>거래처명</v>
      </c>
      <c r="AM5" s="6" t="str">
        <f>거래내역!$K$11</f>
        <v>금액</v>
      </c>
      <c r="AO5" s="5" t="str">
        <f>거래내역!$D$11</f>
        <v>거래처명</v>
      </c>
      <c r="AP5" s="6" t="str">
        <f>거래내역!$K$11</f>
        <v>금액</v>
      </c>
      <c r="AR5" s="5" t="str">
        <f>거래내역!$D$11</f>
        <v>거래처명</v>
      </c>
      <c r="AS5" s="6" t="str">
        <f>거래내역!$K$11</f>
        <v>금액</v>
      </c>
      <c r="AU5" s="5" t="str">
        <f>거래내역!$D$11</f>
        <v>거래처명</v>
      </c>
      <c r="AV5" s="6" t="str">
        <f>거래내역!$K$11</f>
        <v>금액</v>
      </c>
      <c r="AX5" s="5" t="str">
        <f>거래내역!$D$11</f>
        <v>거래처명</v>
      </c>
      <c r="AY5" s="6" t="str">
        <f>거래내역!$K$11</f>
        <v>금액</v>
      </c>
      <c r="BA5" s="5" t="str">
        <f>거래내역!$D$11</f>
        <v>거래처명</v>
      </c>
      <c r="BB5" s="6" t="str">
        <f>거래내역!$K$11</f>
        <v>금액</v>
      </c>
      <c r="BD5" s="5" t="str">
        <f>거래내역!$D$11</f>
        <v>거래처명</v>
      </c>
      <c r="BE5" s="6" t="str">
        <f>거래내역!$K$11</f>
        <v>금액</v>
      </c>
      <c r="BG5" s="5" t="str">
        <f>거래내역!$D$11</f>
        <v>거래처명</v>
      </c>
      <c r="BH5" s="6" t="str">
        <f>거래내역!$K$11</f>
        <v>금액</v>
      </c>
      <c r="BJ5" s="5" t="str">
        <f>거래내역!$D$11</f>
        <v>거래처명</v>
      </c>
      <c r="BK5" s="6" t="str">
        <f>거래내역!$K$11</f>
        <v>금액</v>
      </c>
      <c r="BM5" s="5" t="str">
        <f>거래내역!$D$11</f>
        <v>거래처명</v>
      </c>
      <c r="BN5" s="6" t="str">
        <f>거래내역!$K$11</f>
        <v>금액</v>
      </c>
      <c r="BP5" s="5" t="str">
        <f>거래내역!$D$11</f>
        <v>거래처명</v>
      </c>
      <c r="BQ5" s="6" t="str">
        <f>거래내역!$K$11</f>
        <v>금액</v>
      </c>
      <c r="BS5" s="5" t="str">
        <f>거래내역!$D$11</f>
        <v>거래처명</v>
      </c>
      <c r="BT5" s="6" t="str">
        <f>거래내역!$K$11</f>
        <v>금액</v>
      </c>
      <c r="BX5" s="5" t="str">
        <f>거래내역!$D$11</f>
        <v>거래처명</v>
      </c>
    </row>
    <row r="6" spans="2:77" ht="17.100000000000001" customHeight="1">
      <c r="B6" s="89"/>
      <c r="C6" s="92"/>
      <c r="E6" s="89"/>
      <c r="F6" s="92"/>
      <c r="H6" s="89"/>
      <c r="I6" s="92"/>
      <c r="K6" s="89"/>
      <c r="L6" s="92"/>
      <c r="N6" s="89" t="s">
        <v>229</v>
      </c>
      <c r="O6" s="92">
        <v>330000</v>
      </c>
      <c r="Q6" s="89"/>
      <c r="R6" s="92"/>
      <c r="T6" s="89"/>
      <c r="U6" s="92"/>
      <c r="W6" s="89"/>
      <c r="X6" s="92"/>
      <c r="Z6" s="89"/>
      <c r="AA6" s="92"/>
      <c r="AC6" s="89"/>
      <c r="AD6" s="92"/>
      <c r="AF6" s="89"/>
      <c r="AG6" s="92"/>
      <c r="AI6" s="89"/>
      <c r="AJ6" s="92"/>
      <c r="AL6" s="89"/>
      <c r="AM6" s="92"/>
      <c r="AO6" s="89"/>
      <c r="AP6" s="92"/>
      <c r="AR6" s="89"/>
      <c r="AS6" s="92"/>
      <c r="AU6" s="89"/>
      <c r="AV6" s="92"/>
      <c r="AX6" s="89" t="s">
        <v>231</v>
      </c>
      <c r="AY6" s="92">
        <v>330000</v>
      </c>
      <c r="BA6" s="89"/>
      <c r="BB6" s="92"/>
      <c r="BD6" s="89"/>
      <c r="BE6" s="92"/>
      <c r="BG6" s="89"/>
      <c r="BH6" s="92"/>
      <c r="BJ6" s="89"/>
      <c r="BK6" s="92"/>
      <c r="BM6" s="89"/>
      <c r="BN6" s="92"/>
      <c r="BP6" s="89"/>
      <c r="BQ6" s="92"/>
      <c r="BS6" s="89"/>
      <c r="BT6" s="92"/>
      <c r="BX6" s="89" t="s">
        <v>229</v>
      </c>
    </row>
    <row r="7" spans="2:77" ht="17.100000000000001" customHeight="1">
      <c r="B7" s="89"/>
      <c r="C7" s="92"/>
      <c r="E7" s="89"/>
      <c r="F7" s="92"/>
      <c r="H7" s="89"/>
      <c r="I7" s="92"/>
      <c r="K7" s="89"/>
      <c r="L7" s="92"/>
      <c r="N7" s="89" t="s">
        <v>231</v>
      </c>
      <c r="O7" s="92">
        <v>330000</v>
      </c>
      <c r="Q7" s="89"/>
      <c r="R7" s="92"/>
      <c r="T7" s="89"/>
      <c r="U7" s="92"/>
      <c r="W7" s="89"/>
      <c r="X7" s="92"/>
      <c r="Z7" s="89"/>
      <c r="AA7" s="92"/>
      <c r="AC7" s="89"/>
      <c r="AD7" s="92"/>
      <c r="AF7" s="89"/>
      <c r="AG7" s="92"/>
      <c r="AI7" s="89"/>
      <c r="AJ7" s="92"/>
      <c r="AL7" s="89"/>
      <c r="AM7" s="92"/>
      <c r="AO7" s="89"/>
      <c r="AP7" s="92"/>
      <c r="AR7" s="89"/>
      <c r="AS7" s="92"/>
      <c r="AU7" s="89"/>
      <c r="AV7" s="92"/>
      <c r="AX7" s="89" t="s">
        <v>229</v>
      </c>
      <c r="AY7" s="92">
        <v>110000</v>
      </c>
      <c r="BA7" s="89"/>
      <c r="BB7" s="92"/>
      <c r="BD7" s="89"/>
      <c r="BE7" s="92"/>
      <c r="BG7" s="89"/>
      <c r="BH7" s="92"/>
      <c r="BJ7" s="89"/>
      <c r="BK7" s="92"/>
      <c r="BM7" s="89"/>
      <c r="BN7" s="92"/>
      <c r="BP7" s="89"/>
      <c r="BQ7" s="92"/>
      <c r="BS7" s="89"/>
      <c r="BT7" s="92"/>
      <c r="BX7" s="89" t="s">
        <v>231</v>
      </c>
    </row>
    <row r="8" spans="2:77" ht="17.100000000000001" customHeight="1">
      <c r="B8" s="89"/>
      <c r="C8" s="92"/>
      <c r="E8" s="89"/>
      <c r="F8" s="92"/>
      <c r="H8" s="89"/>
      <c r="I8" s="92"/>
      <c r="K8" s="89"/>
      <c r="L8" s="92"/>
      <c r="N8" s="89"/>
      <c r="O8" s="92"/>
      <c r="Q8" s="89"/>
      <c r="R8" s="92"/>
      <c r="T8" s="89"/>
      <c r="U8" s="92"/>
      <c r="W8" s="89"/>
      <c r="X8" s="92"/>
      <c r="Z8" s="89"/>
      <c r="AA8" s="92"/>
      <c r="AC8" s="89"/>
      <c r="AD8" s="92"/>
      <c r="AF8" s="89"/>
      <c r="AG8" s="92"/>
      <c r="AI8" s="89"/>
      <c r="AJ8" s="92"/>
      <c r="AL8" s="89"/>
      <c r="AM8" s="92"/>
      <c r="AO8" s="89"/>
      <c r="AP8" s="92"/>
      <c r="AR8" s="89"/>
      <c r="AS8" s="92"/>
      <c r="AU8" s="89"/>
      <c r="AV8" s="92"/>
      <c r="AX8" s="89" t="s">
        <v>229</v>
      </c>
      <c r="AY8" s="92">
        <v>330000</v>
      </c>
      <c r="BA8" s="89"/>
      <c r="BB8" s="92"/>
      <c r="BD8" s="89"/>
      <c r="BE8" s="92"/>
      <c r="BG8" s="89"/>
      <c r="BH8" s="92"/>
      <c r="BJ8" s="89"/>
      <c r="BK8" s="92"/>
      <c r="BM8" s="89"/>
      <c r="BN8" s="92"/>
      <c r="BP8" s="89"/>
      <c r="BQ8" s="92"/>
      <c r="BS8" s="89"/>
      <c r="BT8" s="92"/>
      <c r="BX8" s="89"/>
    </row>
    <row r="9" spans="2:77" ht="17.100000000000001" customHeight="1">
      <c r="B9" s="89"/>
      <c r="C9" s="92"/>
      <c r="E9" s="89"/>
      <c r="F9" s="92"/>
      <c r="H9" s="89"/>
      <c r="I9" s="92"/>
      <c r="K9" s="89"/>
      <c r="L9" s="92"/>
      <c r="N9" s="89"/>
      <c r="O9" s="92"/>
      <c r="Q9" s="89"/>
      <c r="R9" s="92"/>
      <c r="T9" s="89"/>
      <c r="U9" s="92"/>
      <c r="W9" s="89"/>
      <c r="X9" s="92"/>
      <c r="Z9" s="89"/>
      <c r="AA9" s="92"/>
      <c r="AC9" s="89"/>
      <c r="AD9" s="92"/>
      <c r="AF9" s="89"/>
      <c r="AG9" s="92"/>
      <c r="AI9" s="89"/>
      <c r="AJ9" s="92"/>
      <c r="AL9" s="89"/>
      <c r="AM9" s="92"/>
      <c r="AO9" s="89"/>
      <c r="AP9" s="92"/>
      <c r="AR9" s="89"/>
      <c r="AS9" s="92"/>
      <c r="AU9" s="89"/>
      <c r="AV9" s="92"/>
      <c r="AX9" s="89" t="s">
        <v>229</v>
      </c>
      <c r="AY9" s="92">
        <v>330000</v>
      </c>
      <c r="BA9" s="89"/>
      <c r="BB9" s="92"/>
      <c r="BD9" s="89"/>
      <c r="BE9" s="92"/>
      <c r="BG9" s="89"/>
      <c r="BH9" s="92"/>
      <c r="BJ9" s="89"/>
      <c r="BK9" s="92"/>
      <c r="BM9" s="89"/>
      <c r="BN9" s="92"/>
      <c r="BP9" s="89"/>
      <c r="BQ9" s="92"/>
      <c r="BS9" s="89"/>
      <c r="BT9" s="92"/>
      <c r="BX9" s="89"/>
    </row>
    <row r="10" spans="2:77" ht="17.100000000000001" customHeight="1">
      <c r="B10" s="89"/>
      <c r="C10" s="92"/>
      <c r="E10" s="89"/>
      <c r="F10" s="92"/>
      <c r="H10" s="89"/>
      <c r="I10" s="92"/>
      <c r="K10" s="89"/>
      <c r="L10" s="92"/>
      <c r="N10" s="89"/>
      <c r="O10" s="92"/>
      <c r="Q10" s="89"/>
      <c r="R10" s="92"/>
      <c r="T10" s="89"/>
      <c r="U10" s="92"/>
      <c r="W10" s="89"/>
      <c r="X10" s="92"/>
      <c r="Z10" s="89"/>
      <c r="AA10" s="92"/>
      <c r="AC10" s="89"/>
      <c r="AD10" s="92"/>
      <c r="AF10" s="89"/>
      <c r="AG10" s="92"/>
      <c r="AI10" s="89"/>
      <c r="AJ10" s="92"/>
      <c r="AL10" s="89"/>
      <c r="AM10" s="92"/>
      <c r="AO10" s="89"/>
      <c r="AP10" s="92"/>
      <c r="AR10" s="89"/>
      <c r="AS10" s="92"/>
      <c r="AU10" s="89"/>
      <c r="AV10" s="92"/>
      <c r="AX10" s="89" t="s">
        <v>229</v>
      </c>
      <c r="AY10" s="92">
        <v>330000</v>
      </c>
      <c r="BA10" s="89"/>
      <c r="BB10" s="92"/>
      <c r="BD10" s="89"/>
      <c r="BE10" s="92"/>
      <c r="BG10" s="89"/>
      <c r="BH10" s="92"/>
      <c r="BJ10" s="89"/>
      <c r="BK10" s="92"/>
      <c r="BM10" s="89"/>
      <c r="BN10" s="92"/>
      <c r="BP10" s="89"/>
      <c r="BQ10" s="92"/>
      <c r="BS10" s="89"/>
      <c r="BT10" s="92"/>
      <c r="BX10" s="89"/>
    </row>
    <row r="11" spans="2:77" ht="17.100000000000001" customHeight="1">
      <c r="B11" s="89"/>
      <c r="C11" s="92"/>
      <c r="E11" s="89"/>
      <c r="F11" s="92"/>
      <c r="H11" s="89"/>
      <c r="I11" s="92"/>
      <c r="K11" s="89"/>
      <c r="L11" s="92"/>
      <c r="N11" s="89"/>
      <c r="O11" s="92"/>
      <c r="Q11" s="89"/>
      <c r="R11" s="92"/>
      <c r="T11" s="89"/>
      <c r="U11" s="92"/>
      <c r="W11" s="89"/>
      <c r="X11" s="92"/>
      <c r="Z11" s="89"/>
      <c r="AA11" s="92"/>
      <c r="AC11" s="89"/>
      <c r="AD11" s="92"/>
      <c r="AF11" s="89"/>
      <c r="AG11" s="92"/>
      <c r="AI11" s="89"/>
      <c r="AJ11" s="92"/>
      <c r="AL11" s="89"/>
      <c r="AM11" s="92"/>
      <c r="AO11" s="89"/>
      <c r="AP11" s="92"/>
      <c r="AR11" s="89"/>
      <c r="AS11" s="92"/>
      <c r="AU11" s="89"/>
      <c r="AV11" s="92"/>
      <c r="AX11" s="89"/>
      <c r="AY11" s="92"/>
      <c r="BA11" s="89"/>
      <c r="BB11" s="92"/>
      <c r="BD11" s="89"/>
      <c r="BE11" s="92"/>
      <c r="BG11" s="89"/>
      <c r="BH11" s="92"/>
      <c r="BJ11" s="89"/>
      <c r="BK11" s="92"/>
      <c r="BM11" s="89"/>
      <c r="BN11" s="92"/>
      <c r="BP11" s="89"/>
      <c r="BQ11" s="92"/>
      <c r="BS11" s="89"/>
      <c r="BT11" s="92"/>
      <c r="BX11" s="89"/>
    </row>
    <row r="12" spans="2:77" ht="17.100000000000001" customHeight="1">
      <c r="B12" s="89"/>
      <c r="C12" s="92"/>
      <c r="E12" s="89"/>
      <c r="F12" s="92"/>
      <c r="H12" s="89"/>
      <c r="I12" s="92"/>
      <c r="K12" s="89"/>
      <c r="L12" s="92"/>
      <c r="N12" s="89"/>
      <c r="O12" s="92"/>
      <c r="Q12" s="89"/>
      <c r="R12" s="92"/>
      <c r="T12" s="89"/>
      <c r="U12" s="92"/>
      <c r="W12" s="89"/>
      <c r="X12" s="92"/>
      <c r="Z12" s="89"/>
      <c r="AA12" s="92"/>
      <c r="AC12" s="89"/>
      <c r="AD12" s="92"/>
      <c r="AF12" s="89"/>
      <c r="AG12" s="92"/>
      <c r="AL12" s="89"/>
      <c r="AM12" s="92"/>
      <c r="AO12" s="89"/>
      <c r="AP12" s="92"/>
      <c r="AR12" s="89"/>
      <c r="AS12" s="92"/>
      <c r="AU12" s="89"/>
      <c r="AV12" s="92"/>
      <c r="AX12" s="89"/>
      <c r="AY12" s="92"/>
      <c r="BA12" s="89"/>
      <c r="BB12" s="92"/>
      <c r="BD12" s="89"/>
      <c r="BE12" s="92"/>
      <c r="BG12" s="89"/>
      <c r="BH12" s="92"/>
      <c r="BM12" s="89"/>
      <c r="BN12" s="92"/>
      <c r="BP12" s="89"/>
      <c r="BQ12" s="92"/>
      <c r="BS12" s="89"/>
      <c r="BT12" s="92"/>
      <c r="BX12" s="89"/>
    </row>
    <row r="13" spans="2:77" ht="17.100000000000001" customHeight="1">
      <c r="B13" s="89"/>
      <c r="C13" s="92"/>
      <c r="E13" s="89"/>
      <c r="F13" s="92"/>
      <c r="H13" s="89"/>
      <c r="I13" s="92"/>
      <c r="K13" s="89"/>
      <c r="L13" s="92"/>
      <c r="N13" s="89"/>
      <c r="O13" s="92"/>
      <c r="Q13" s="89"/>
      <c r="R13" s="92"/>
      <c r="T13" s="89"/>
      <c r="U13" s="92"/>
      <c r="W13" s="89"/>
      <c r="X13" s="92"/>
      <c r="Z13" s="89"/>
      <c r="AA13" s="92"/>
      <c r="AC13" s="89"/>
      <c r="AD13" s="92"/>
      <c r="AF13" s="89"/>
      <c r="AG13" s="92"/>
      <c r="AO13" s="89"/>
      <c r="AP13" s="92"/>
      <c r="AR13" s="89"/>
      <c r="AS13" s="92"/>
      <c r="AU13" s="89"/>
      <c r="AV13" s="92"/>
      <c r="AX13" s="89"/>
      <c r="AY13" s="92"/>
      <c r="BA13" s="89"/>
      <c r="BB13" s="92"/>
      <c r="BD13" s="89"/>
      <c r="BE13" s="92"/>
      <c r="BG13" s="89"/>
      <c r="BH13" s="92"/>
      <c r="BM13" s="89"/>
      <c r="BN13" s="92"/>
      <c r="BP13" s="89"/>
      <c r="BQ13" s="92"/>
      <c r="BS13" s="89"/>
      <c r="BT13" s="92"/>
      <c r="BX13" s="89"/>
    </row>
    <row r="14" spans="2:77" ht="17.100000000000001" customHeight="1">
      <c r="B14" s="89"/>
      <c r="C14" s="92"/>
      <c r="E14" s="89"/>
      <c r="F14" s="92"/>
      <c r="H14" s="89"/>
      <c r="I14" s="92"/>
      <c r="K14" s="89"/>
      <c r="L14" s="92"/>
      <c r="N14" s="89"/>
      <c r="O14" s="92"/>
      <c r="Q14" s="89"/>
      <c r="R14" s="92"/>
      <c r="T14" s="89"/>
      <c r="U14" s="92"/>
      <c r="W14" s="89"/>
      <c r="X14" s="92"/>
      <c r="Z14" s="89"/>
      <c r="AA14" s="92"/>
      <c r="AC14" s="89"/>
      <c r="AD14" s="92"/>
      <c r="AF14" s="89"/>
      <c r="AG14" s="92"/>
      <c r="AO14" s="89"/>
      <c r="AP14" s="92"/>
      <c r="AR14" s="89"/>
      <c r="AS14" s="92"/>
      <c r="AU14" s="89"/>
      <c r="AV14" s="92"/>
      <c r="AX14" s="89"/>
      <c r="AY14" s="92"/>
      <c r="BA14" s="89"/>
      <c r="BB14" s="92"/>
      <c r="BG14" s="89"/>
      <c r="BH14" s="92"/>
      <c r="BM14" s="89"/>
      <c r="BN14" s="92"/>
      <c r="BP14" s="89"/>
      <c r="BQ14" s="92"/>
      <c r="BX14" s="89"/>
    </row>
    <row r="15" spans="2:77" ht="17.100000000000001" customHeight="1">
      <c r="E15" s="89"/>
      <c r="F15" s="92"/>
      <c r="H15" s="89"/>
      <c r="I15" s="92"/>
      <c r="K15" s="89"/>
      <c r="L15" s="92"/>
      <c r="N15" s="89"/>
      <c r="O15" s="92"/>
      <c r="Q15" s="89"/>
      <c r="R15" s="92"/>
      <c r="T15" s="89"/>
      <c r="U15" s="92"/>
      <c r="W15" s="89"/>
      <c r="X15" s="92"/>
      <c r="Z15" s="89"/>
      <c r="AA15" s="92"/>
      <c r="AC15" s="89"/>
      <c r="AD15" s="92"/>
      <c r="AF15" s="89"/>
      <c r="AG15" s="92"/>
      <c r="AO15" s="89"/>
      <c r="AP15" s="92"/>
      <c r="AR15" s="89"/>
      <c r="AS15" s="92"/>
      <c r="AU15" s="89"/>
      <c r="AV15" s="92"/>
      <c r="AX15" s="89"/>
      <c r="AY15" s="92"/>
      <c r="BA15" s="89"/>
      <c r="BB15" s="92"/>
      <c r="BG15" s="89"/>
      <c r="BH15" s="92"/>
      <c r="BM15" s="89"/>
      <c r="BN15" s="92"/>
      <c r="BP15" s="89"/>
      <c r="BQ15" s="92"/>
      <c r="BX15" s="89"/>
    </row>
    <row r="16" spans="2:77" ht="17.100000000000001" customHeight="1">
      <c r="E16" s="89"/>
      <c r="F16" s="92"/>
      <c r="H16" s="89"/>
      <c r="I16" s="92"/>
      <c r="K16" s="89"/>
      <c r="L16" s="92"/>
      <c r="N16" s="89"/>
      <c r="O16" s="92"/>
      <c r="Q16" s="89"/>
      <c r="R16" s="92"/>
      <c r="T16" s="89"/>
      <c r="U16" s="92"/>
      <c r="W16" s="89"/>
      <c r="X16" s="92"/>
      <c r="Z16" s="89"/>
      <c r="AA16" s="92"/>
      <c r="AC16" s="89"/>
      <c r="AD16" s="92"/>
      <c r="AF16" s="89"/>
      <c r="AG16" s="92"/>
      <c r="AO16" s="89"/>
      <c r="AP16" s="92"/>
      <c r="AR16" s="89"/>
      <c r="AS16" s="92"/>
      <c r="AU16" s="89"/>
      <c r="AV16" s="92"/>
      <c r="AX16" s="89"/>
      <c r="AY16" s="92"/>
      <c r="BA16" s="89"/>
      <c r="BB16" s="92"/>
      <c r="BG16" s="89"/>
      <c r="BH16" s="92"/>
      <c r="BM16" s="89"/>
      <c r="BN16" s="92"/>
      <c r="BP16" s="89"/>
      <c r="BQ16" s="92"/>
      <c r="BX16" s="89"/>
    </row>
    <row r="17" spans="5:76" ht="17.100000000000001" customHeight="1">
      <c r="E17" s="89"/>
      <c r="F17" s="92"/>
      <c r="H17" s="89"/>
      <c r="I17" s="92"/>
      <c r="K17" s="89"/>
      <c r="L17" s="92"/>
      <c r="N17" s="89"/>
      <c r="O17" s="92"/>
      <c r="Q17" s="89"/>
      <c r="R17" s="92"/>
      <c r="T17" s="89"/>
      <c r="U17" s="92"/>
      <c r="W17" s="89"/>
      <c r="X17" s="92"/>
      <c r="Z17" s="89"/>
      <c r="AA17" s="92"/>
      <c r="AC17" s="89"/>
      <c r="AD17" s="92"/>
      <c r="AF17" s="89"/>
      <c r="AG17" s="92"/>
      <c r="AO17" s="89"/>
      <c r="AP17" s="92"/>
      <c r="AR17" s="89"/>
      <c r="AS17" s="92"/>
      <c r="AU17" s="89"/>
      <c r="AV17" s="92"/>
      <c r="AX17" s="89"/>
      <c r="AY17" s="92"/>
      <c r="BA17" s="89"/>
      <c r="BB17" s="92"/>
      <c r="BG17" s="89"/>
      <c r="BH17" s="92"/>
      <c r="BM17" s="89"/>
      <c r="BN17" s="92"/>
      <c r="BP17" s="89"/>
      <c r="BQ17" s="92"/>
      <c r="BX17" s="89"/>
    </row>
    <row r="18" spans="5:76" ht="17.100000000000001" customHeight="1">
      <c r="E18" s="89"/>
      <c r="F18" s="92"/>
      <c r="H18" s="89"/>
      <c r="I18" s="92"/>
      <c r="K18" s="89"/>
      <c r="L18" s="92"/>
      <c r="N18" s="89"/>
      <c r="O18" s="92"/>
      <c r="Q18" s="89"/>
      <c r="R18" s="92"/>
      <c r="T18" s="89"/>
      <c r="U18" s="92"/>
      <c r="W18" s="89"/>
      <c r="X18" s="92"/>
      <c r="Z18" s="89"/>
      <c r="AA18" s="92"/>
      <c r="AC18" s="89"/>
      <c r="AD18" s="92"/>
      <c r="AF18" s="89"/>
      <c r="AG18" s="92"/>
      <c r="AO18" s="89"/>
      <c r="AP18" s="92"/>
      <c r="AR18" s="89"/>
      <c r="AS18" s="92"/>
      <c r="AU18" s="89"/>
      <c r="AV18" s="92"/>
      <c r="AX18" s="89"/>
      <c r="AY18" s="92"/>
      <c r="BA18" s="89"/>
      <c r="BB18" s="92"/>
      <c r="BG18" s="89"/>
      <c r="BH18" s="92"/>
      <c r="BM18" s="89"/>
      <c r="BN18" s="92"/>
      <c r="BP18" s="89"/>
      <c r="BQ18" s="92"/>
      <c r="BX18" s="89"/>
    </row>
    <row r="19" spans="5:76" ht="17.100000000000001" customHeight="1">
      <c r="E19" s="89"/>
      <c r="F19" s="92"/>
      <c r="H19" s="89"/>
      <c r="I19" s="92"/>
      <c r="K19" s="89"/>
      <c r="L19" s="92"/>
      <c r="N19" s="89"/>
      <c r="O19" s="92"/>
      <c r="Q19" s="89"/>
      <c r="R19" s="92"/>
      <c r="T19" s="89"/>
      <c r="U19" s="92"/>
      <c r="W19" s="89"/>
      <c r="X19" s="92"/>
      <c r="Z19" s="89"/>
      <c r="AA19" s="92"/>
      <c r="AC19" s="89"/>
      <c r="AD19" s="92"/>
      <c r="AF19" s="89"/>
      <c r="AG19" s="92"/>
      <c r="AO19" s="89"/>
      <c r="AP19" s="92"/>
      <c r="AR19" s="89"/>
      <c r="AS19" s="92"/>
      <c r="AU19" s="89"/>
      <c r="AV19" s="92"/>
      <c r="AX19" s="89"/>
      <c r="AY19" s="92"/>
      <c r="BA19" s="89"/>
      <c r="BB19" s="92"/>
      <c r="BG19" s="89"/>
      <c r="BH19" s="92"/>
      <c r="BM19" s="89"/>
      <c r="BN19" s="92"/>
      <c r="BP19" s="89"/>
      <c r="BQ19" s="92"/>
      <c r="BX19" s="89"/>
    </row>
    <row r="20" spans="5:76" ht="17.100000000000001" customHeight="1">
      <c r="H20" s="89"/>
      <c r="I20" s="92"/>
      <c r="K20" s="89"/>
      <c r="L20" s="92"/>
      <c r="N20" s="89"/>
      <c r="O20" s="92"/>
      <c r="Q20" s="89"/>
      <c r="R20" s="92"/>
      <c r="T20" s="89"/>
      <c r="U20" s="92"/>
      <c r="W20" s="89"/>
      <c r="X20" s="92"/>
      <c r="Z20" s="89"/>
      <c r="AA20" s="92"/>
      <c r="AC20" s="89"/>
      <c r="AD20" s="92"/>
      <c r="AF20" s="89"/>
      <c r="AG20" s="92"/>
      <c r="AR20" s="89"/>
      <c r="AS20" s="92"/>
      <c r="AU20" s="89"/>
      <c r="AV20" s="92"/>
      <c r="AX20" s="89"/>
      <c r="AY20" s="92"/>
      <c r="BG20" s="89"/>
      <c r="BH20" s="92"/>
      <c r="BM20" s="89"/>
      <c r="BN20" s="92"/>
      <c r="BP20" s="89"/>
      <c r="BQ20" s="92"/>
      <c r="BX20" s="89"/>
    </row>
    <row r="21" spans="5:76" ht="17.100000000000001" customHeight="1">
      <c r="H21" s="89"/>
      <c r="I21" s="92"/>
      <c r="K21" s="89"/>
      <c r="L21" s="92"/>
      <c r="N21" s="89"/>
      <c r="O21" s="92"/>
      <c r="Q21" s="89"/>
      <c r="R21" s="92"/>
      <c r="T21" s="89"/>
      <c r="U21" s="92"/>
      <c r="Z21" s="89"/>
      <c r="AA21" s="92"/>
      <c r="AF21" s="89"/>
      <c r="AG21" s="92"/>
      <c r="AR21" s="89"/>
      <c r="AS21" s="92"/>
      <c r="AU21" s="89"/>
      <c r="AV21" s="92"/>
      <c r="AX21" s="89"/>
      <c r="AY21" s="92"/>
      <c r="BG21" s="89"/>
      <c r="BH21" s="92"/>
      <c r="BM21" s="89"/>
      <c r="BN21" s="92"/>
      <c r="BP21" s="89"/>
      <c r="BQ21" s="92"/>
      <c r="BX21" s="89"/>
    </row>
    <row r="22" spans="5:76" ht="17.100000000000001" customHeight="1">
      <c r="H22" s="89"/>
      <c r="I22" s="92"/>
      <c r="K22" s="89"/>
      <c r="L22" s="92"/>
      <c r="N22" s="89"/>
      <c r="O22" s="92"/>
      <c r="T22" s="89"/>
      <c r="U22" s="92"/>
      <c r="Z22" s="89"/>
      <c r="AA22" s="92"/>
      <c r="AF22" s="89"/>
      <c r="AG22" s="92"/>
      <c r="AR22" s="89"/>
      <c r="AS22" s="92"/>
      <c r="AU22" s="89"/>
      <c r="AV22" s="92"/>
      <c r="AX22" s="89"/>
      <c r="AY22" s="92"/>
      <c r="BP22" s="89"/>
      <c r="BQ22" s="92"/>
      <c r="BX22" s="89"/>
    </row>
    <row r="23" spans="5:76" ht="17.100000000000001" customHeight="1">
      <c r="H23" s="89"/>
      <c r="I23" s="92"/>
      <c r="K23" s="89"/>
      <c r="L23" s="92"/>
      <c r="N23" s="89"/>
      <c r="O23" s="92"/>
      <c r="T23" s="89"/>
      <c r="U23" s="92"/>
      <c r="Z23" s="89"/>
      <c r="AA23" s="92"/>
      <c r="AF23" s="89"/>
      <c r="AG23" s="92"/>
      <c r="AR23" s="89"/>
      <c r="AS23" s="92"/>
      <c r="AU23" s="89"/>
      <c r="AV23" s="92"/>
      <c r="AX23" s="89"/>
      <c r="AY23" s="92"/>
      <c r="BP23" s="89"/>
      <c r="BQ23" s="92"/>
      <c r="BX23" s="89"/>
    </row>
    <row r="24" spans="5:76" ht="17.100000000000001" customHeight="1">
      <c r="H24" s="89"/>
      <c r="I24" s="92"/>
      <c r="K24" s="89"/>
      <c r="L24" s="92"/>
      <c r="N24" s="89"/>
      <c r="O24" s="92"/>
      <c r="T24" s="89"/>
      <c r="U24" s="92"/>
      <c r="Z24" s="89"/>
      <c r="AA24" s="92"/>
      <c r="AF24" s="89"/>
      <c r="AG24" s="92"/>
      <c r="AR24" s="89"/>
      <c r="AS24" s="92"/>
      <c r="AU24" s="89"/>
      <c r="AV24" s="92"/>
      <c r="AX24" s="89"/>
      <c r="AY24" s="92"/>
      <c r="BP24" s="89"/>
      <c r="BQ24" s="92"/>
      <c r="BX24" s="89"/>
    </row>
    <row r="25" spans="5:76" ht="17.100000000000001" customHeight="1">
      <c r="H25" s="89"/>
      <c r="I25" s="92"/>
      <c r="K25" s="89"/>
      <c r="L25" s="92"/>
      <c r="N25" s="89"/>
      <c r="O25" s="92"/>
      <c r="T25" s="89"/>
      <c r="U25" s="92"/>
      <c r="Z25" s="89"/>
      <c r="AA25" s="92"/>
      <c r="AF25" s="89"/>
      <c r="AG25" s="92"/>
      <c r="AR25" s="89"/>
      <c r="AS25" s="92"/>
      <c r="AU25" s="89"/>
      <c r="AV25" s="92"/>
      <c r="AX25" s="89"/>
      <c r="AY25" s="92"/>
      <c r="BP25" s="89"/>
      <c r="BQ25" s="92"/>
      <c r="BX25" s="89"/>
    </row>
    <row r="26" spans="5:76" ht="17.100000000000001" customHeight="1">
      <c r="H26" s="89"/>
      <c r="I26" s="92"/>
      <c r="K26" s="89"/>
      <c r="L26" s="92"/>
      <c r="N26" s="89"/>
      <c r="O26" s="92"/>
      <c r="T26" s="89"/>
      <c r="U26" s="92"/>
      <c r="Z26" s="89"/>
      <c r="AA26" s="92"/>
      <c r="AF26" s="89"/>
      <c r="AG26" s="92"/>
      <c r="AR26" s="89"/>
      <c r="AS26" s="92"/>
      <c r="AU26" s="89"/>
      <c r="AV26" s="92"/>
      <c r="AX26" s="89"/>
      <c r="AY26" s="92"/>
      <c r="BP26" s="89"/>
      <c r="BQ26" s="92"/>
      <c r="BX26" s="89"/>
    </row>
    <row r="27" spans="5:76" ht="17.100000000000001" customHeight="1">
      <c r="H27" s="89"/>
      <c r="I27" s="92"/>
      <c r="K27" s="89"/>
      <c r="L27" s="92"/>
      <c r="N27" s="89"/>
      <c r="O27" s="92"/>
      <c r="T27" s="89"/>
      <c r="U27" s="92"/>
      <c r="Z27" s="89"/>
      <c r="AA27" s="92"/>
      <c r="AF27" s="89"/>
      <c r="AG27" s="92"/>
      <c r="AR27" s="89"/>
      <c r="AS27" s="92"/>
      <c r="AU27" s="89"/>
      <c r="AV27" s="92"/>
      <c r="AX27" s="89"/>
      <c r="AY27" s="92"/>
      <c r="BP27" s="89"/>
      <c r="BQ27" s="92"/>
    </row>
    <row r="28" spans="5:76" ht="17.100000000000001" customHeight="1">
      <c r="H28" s="89"/>
      <c r="I28" s="92"/>
      <c r="K28" s="89"/>
      <c r="L28" s="92"/>
      <c r="N28" s="89"/>
      <c r="O28" s="92"/>
      <c r="T28" s="89"/>
      <c r="U28" s="92"/>
      <c r="Z28" s="89"/>
      <c r="AA28" s="92"/>
      <c r="AF28" s="89"/>
      <c r="AG28" s="92"/>
      <c r="AR28" s="89"/>
      <c r="AS28" s="92"/>
      <c r="AU28" s="89"/>
      <c r="AV28" s="92"/>
      <c r="AX28" s="89"/>
      <c r="AY28" s="92"/>
      <c r="BP28" s="89"/>
      <c r="BQ28" s="92"/>
    </row>
    <row r="29" spans="5:76" ht="17.100000000000001" customHeight="1">
      <c r="H29" s="89"/>
      <c r="I29" s="92"/>
      <c r="K29" s="89"/>
      <c r="L29" s="92"/>
      <c r="N29" s="89"/>
      <c r="O29" s="92"/>
      <c r="Z29" s="89"/>
      <c r="AA29" s="92"/>
      <c r="AF29" s="89"/>
      <c r="AG29" s="92"/>
      <c r="AR29" s="89"/>
      <c r="AS29" s="92"/>
      <c r="AU29" s="89"/>
      <c r="AV29" s="92"/>
      <c r="AX29" s="89"/>
      <c r="AY29" s="92"/>
      <c r="BP29" s="89"/>
      <c r="BQ29" s="92"/>
    </row>
    <row r="30" spans="5:76" ht="17.100000000000001" customHeight="1">
      <c r="H30" s="89"/>
      <c r="I30" s="92"/>
      <c r="K30" s="89"/>
      <c r="L30" s="92"/>
      <c r="N30" s="89"/>
      <c r="O30" s="92"/>
      <c r="AF30" s="89"/>
      <c r="AG30" s="92"/>
      <c r="AR30" s="89"/>
      <c r="AS30" s="92"/>
      <c r="AU30" s="89"/>
      <c r="AV30" s="92"/>
      <c r="AX30" s="89"/>
      <c r="AY30" s="92"/>
      <c r="BP30" s="89"/>
      <c r="BQ30" s="92"/>
    </row>
    <row r="31" spans="5:76" ht="17.100000000000001" customHeight="1">
      <c r="H31" s="89"/>
      <c r="I31" s="92"/>
      <c r="K31" s="89"/>
      <c r="L31" s="92"/>
      <c r="N31" s="89"/>
      <c r="O31" s="92"/>
      <c r="AR31" s="89"/>
      <c r="AS31" s="92"/>
      <c r="AU31" s="89"/>
      <c r="AV31" s="92"/>
      <c r="AX31" s="89"/>
      <c r="AY31" s="92"/>
      <c r="BP31" s="89"/>
      <c r="BQ31" s="92"/>
    </row>
    <row r="32" spans="5:76" ht="17.100000000000001" customHeight="1">
      <c r="H32" s="89"/>
      <c r="I32" s="92"/>
      <c r="K32" s="89"/>
      <c r="L32" s="92"/>
      <c r="N32" s="89"/>
      <c r="O32" s="92"/>
      <c r="AR32" s="89"/>
      <c r="AS32" s="92"/>
      <c r="AU32" s="89"/>
      <c r="AV32" s="92"/>
      <c r="AX32" s="89"/>
      <c r="AY32" s="92"/>
    </row>
    <row r="33" spans="8:51" ht="17.100000000000001" customHeight="1">
      <c r="H33" s="89"/>
      <c r="I33" s="92"/>
      <c r="K33" s="89"/>
      <c r="L33" s="92"/>
      <c r="N33" s="89"/>
      <c r="O33" s="92"/>
      <c r="AR33" s="89"/>
      <c r="AS33" s="92"/>
      <c r="AU33" s="89"/>
      <c r="AV33" s="92"/>
      <c r="AX33" s="89"/>
      <c r="AY33" s="92"/>
    </row>
    <row r="34" spans="8:51" ht="17.100000000000001" customHeight="1">
      <c r="H34" s="89"/>
      <c r="I34" s="92"/>
      <c r="K34" s="89"/>
      <c r="L34" s="92"/>
      <c r="N34" s="89"/>
      <c r="O34" s="92"/>
      <c r="AR34" s="89"/>
      <c r="AS34" s="92"/>
      <c r="AU34" s="89"/>
      <c r="AV34" s="92"/>
      <c r="AX34" s="89"/>
      <c r="AY34" s="92"/>
    </row>
    <row r="35" spans="8:51" ht="17.100000000000001" customHeight="1">
      <c r="H35" s="89"/>
      <c r="I35" s="92"/>
      <c r="K35" s="89"/>
      <c r="L35" s="92"/>
      <c r="N35" s="89"/>
      <c r="O35" s="92"/>
      <c r="AR35" s="89"/>
      <c r="AS35" s="92"/>
      <c r="AU35" s="89"/>
      <c r="AV35" s="92"/>
      <c r="AX35" s="89"/>
      <c r="AY35" s="92"/>
    </row>
    <row r="36" spans="8:51" ht="17.100000000000001" customHeight="1">
      <c r="H36" s="89"/>
      <c r="I36" s="92"/>
      <c r="K36" s="89"/>
      <c r="L36" s="92"/>
      <c r="N36" s="89"/>
      <c r="O36" s="92"/>
      <c r="AR36" s="89"/>
      <c r="AS36" s="92"/>
      <c r="AU36" s="89"/>
      <c r="AV36" s="92"/>
      <c r="AX36" s="89"/>
      <c r="AY36" s="92"/>
    </row>
    <row r="37" spans="8:51" ht="17.100000000000001" customHeight="1">
      <c r="H37" s="89"/>
      <c r="I37" s="92"/>
      <c r="K37" s="89"/>
      <c r="L37" s="92"/>
      <c r="N37" s="89"/>
      <c r="O37" s="92"/>
      <c r="AR37" s="89"/>
      <c r="AS37" s="92"/>
      <c r="AU37" s="89"/>
      <c r="AV37" s="92"/>
      <c r="AX37" s="89"/>
      <c r="AY37" s="92"/>
    </row>
    <row r="38" spans="8:51" ht="17.100000000000001" customHeight="1">
      <c r="H38" s="89"/>
      <c r="I38" s="92"/>
      <c r="K38" s="89"/>
      <c r="L38" s="92"/>
      <c r="N38" s="89"/>
      <c r="O38" s="92"/>
      <c r="AR38" s="89"/>
      <c r="AS38" s="92"/>
      <c r="AU38" s="89"/>
      <c r="AV38" s="92"/>
      <c r="AX38" s="89"/>
      <c r="AY38" s="92"/>
    </row>
    <row r="39" spans="8:51" ht="17.100000000000001" customHeight="1">
      <c r="H39" s="89"/>
      <c r="I39" s="92"/>
      <c r="K39" s="89"/>
      <c r="L39" s="92"/>
      <c r="N39" s="89"/>
      <c r="O39" s="92"/>
      <c r="AU39" s="89"/>
      <c r="AV39" s="92"/>
      <c r="AX39" s="89"/>
      <c r="AY39" s="92"/>
    </row>
    <row r="40" spans="8:51" ht="17.100000000000001" customHeight="1">
      <c r="H40" s="89"/>
      <c r="I40" s="92"/>
      <c r="K40" s="89"/>
      <c r="L40" s="92"/>
      <c r="N40" s="89"/>
      <c r="O40" s="92"/>
      <c r="AU40" s="89"/>
      <c r="AV40" s="92"/>
      <c r="AX40" s="89"/>
      <c r="AY40" s="92"/>
    </row>
    <row r="41" spans="8:51" ht="17.100000000000001" customHeight="1">
      <c r="H41" s="89"/>
      <c r="I41" s="92"/>
      <c r="K41" s="89"/>
      <c r="L41" s="92"/>
      <c r="N41" s="89"/>
      <c r="O41" s="92"/>
      <c r="AU41" s="89"/>
      <c r="AV41" s="92"/>
      <c r="AX41" s="89"/>
      <c r="AY41" s="92"/>
    </row>
    <row r="42" spans="8:51" ht="17.100000000000001" customHeight="1">
      <c r="H42" s="89"/>
      <c r="I42" s="92"/>
      <c r="K42" s="89"/>
      <c r="L42" s="92"/>
      <c r="N42" s="89"/>
      <c r="O42" s="92"/>
      <c r="AU42" s="89"/>
      <c r="AV42" s="92"/>
      <c r="AX42" s="89"/>
      <c r="AY42" s="92"/>
    </row>
    <row r="43" spans="8:51" ht="17.100000000000001" customHeight="1">
      <c r="H43" s="89"/>
      <c r="I43" s="92"/>
      <c r="K43" s="89"/>
      <c r="L43" s="92"/>
      <c r="N43" s="89"/>
      <c r="O43" s="92"/>
      <c r="AU43" s="89"/>
      <c r="AV43" s="92"/>
      <c r="AX43" s="89"/>
      <c r="AY43" s="92"/>
    </row>
    <row r="44" spans="8:51" ht="17.100000000000001" customHeight="1">
      <c r="H44" s="89"/>
      <c r="I44" s="92"/>
      <c r="K44" s="89"/>
      <c r="L44" s="92"/>
      <c r="N44" s="89"/>
      <c r="O44" s="92"/>
      <c r="AU44" s="89"/>
      <c r="AV44" s="92"/>
      <c r="AX44" s="89"/>
      <c r="AY44" s="92"/>
    </row>
    <row r="45" spans="8:51" ht="17.100000000000001" customHeight="1">
      <c r="H45" s="89"/>
      <c r="I45" s="92"/>
      <c r="K45" s="89"/>
      <c r="L45" s="92"/>
      <c r="N45" s="89"/>
      <c r="O45" s="92"/>
      <c r="AU45" s="89"/>
      <c r="AV45" s="92"/>
      <c r="AX45" s="89"/>
      <c r="AY45" s="92"/>
    </row>
    <row r="46" spans="8:51" ht="17.100000000000001" customHeight="1">
      <c r="H46" s="89"/>
      <c r="I46" s="92"/>
      <c r="K46" s="89"/>
      <c r="L46" s="92"/>
      <c r="N46" s="89"/>
      <c r="O46" s="92"/>
      <c r="AU46" s="89"/>
      <c r="AV46" s="92"/>
      <c r="AX46" s="89"/>
      <c r="AY46" s="92"/>
    </row>
    <row r="47" spans="8:51" ht="17.100000000000001" customHeight="1">
      <c r="H47" s="89"/>
      <c r="I47" s="92"/>
      <c r="K47" s="89"/>
      <c r="L47" s="92"/>
      <c r="N47" s="89"/>
      <c r="O47" s="92"/>
      <c r="AU47" s="89"/>
      <c r="AV47" s="92"/>
      <c r="AX47" s="89"/>
      <c r="AY47" s="92"/>
    </row>
    <row r="48" spans="8:51" ht="17.100000000000001" customHeight="1">
      <c r="H48" s="89"/>
      <c r="I48" s="92"/>
      <c r="K48" s="89"/>
      <c r="L48" s="92"/>
      <c r="N48" s="89"/>
      <c r="O48" s="92"/>
      <c r="AU48" s="89"/>
      <c r="AV48" s="92"/>
      <c r="AX48" s="89"/>
      <c r="AY48" s="92"/>
    </row>
    <row r="49" spans="8:51" ht="17.100000000000001" customHeight="1">
      <c r="H49" s="89"/>
      <c r="I49" s="92"/>
      <c r="K49" s="89"/>
      <c r="L49" s="92"/>
      <c r="N49" s="89"/>
      <c r="O49" s="92"/>
      <c r="AU49" s="89"/>
      <c r="AV49" s="92"/>
      <c r="AX49" s="89"/>
      <c r="AY49" s="92"/>
    </row>
    <row r="50" spans="8:51" ht="17.100000000000001" customHeight="1">
      <c r="H50" s="89"/>
      <c r="I50" s="92"/>
      <c r="K50" s="89"/>
      <c r="L50" s="92"/>
      <c r="N50" s="89"/>
      <c r="O50" s="92"/>
      <c r="AU50" s="89"/>
      <c r="AV50" s="92"/>
      <c r="AX50" s="89"/>
      <c r="AY50" s="92"/>
    </row>
    <row r="51" spans="8:51" ht="17.100000000000001" customHeight="1">
      <c r="H51" s="89"/>
      <c r="I51" s="92"/>
      <c r="K51" s="89"/>
      <c r="L51" s="92"/>
      <c r="N51" s="89"/>
      <c r="O51" s="92"/>
      <c r="AU51" s="89"/>
      <c r="AV51" s="92"/>
      <c r="AX51" s="89"/>
      <c r="AY51" s="92"/>
    </row>
    <row r="52" spans="8:51" ht="17.100000000000001" customHeight="1">
      <c r="H52" s="89"/>
      <c r="I52" s="92"/>
      <c r="K52" s="89"/>
      <c r="L52" s="92"/>
      <c r="N52" s="89"/>
      <c r="O52" s="92"/>
      <c r="AU52" s="89"/>
      <c r="AV52" s="92"/>
      <c r="AX52" s="89"/>
      <c r="AY52" s="92"/>
    </row>
    <row r="53" spans="8:51" ht="17.100000000000001" customHeight="1">
      <c r="H53" s="89"/>
      <c r="I53" s="92"/>
      <c r="K53" s="89"/>
      <c r="L53" s="92"/>
      <c r="N53" s="89"/>
      <c r="O53" s="92"/>
      <c r="AU53" s="89"/>
      <c r="AV53" s="92"/>
      <c r="AX53" s="89"/>
      <c r="AY53" s="92"/>
    </row>
    <row r="54" spans="8:51" ht="17.100000000000001" customHeight="1">
      <c r="H54" s="89"/>
      <c r="I54" s="92"/>
      <c r="K54" s="89"/>
      <c r="L54" s="92"/>
      <c r="N54" s="89"/>
      <c r="O54" s="92"/>
      <c r="AU54" s="89"/>
      <c r="AV54" s="92"/>
      <c r="AX54" s="89"/>
      <c r="AY54" s="92"/>
    </row>
    <row r="55" spans="8:51" ht="17.100000000000001" customHeight="1">
      <c r="H55" s="89"/>
      <c r="I55" s="92"/>
      <c r="K55" s="89"/>
      <c r="L55" s="92"/>
      <c r="N55" s="89"/>
      <c r="O55" s="92"/>
      <c r="AU55" s="89"/>
      <c r="AV55" s="92"/>
      <c r="AX55" s="89"/>
      <c r="AY55" s="92"/>
    </row>
    <row r="56" spans="8:51" ht="17.100000000000001" customHeight="1">
      <c r="H56" s="89"/>
      <c r="I56" s="92"/>
      <c r="K56" s="89"/>
      <c r="L56" s="92"/>
      <c r="N56" s="89"/>
      <c r="O56" s="92"/>
      <c r="AU56" s="89"/>
      <c r="AV56" s="92"/>
      <c r="AX56" s="89"/>
      <c r="AY56" s="92"/>
    </row>
    <row r="57" spans="8:51" ht="17.100000000000001" customHeight="1">
      <c r="H57" s="89"/>
      <c r="I57" s="92"/>
      <c r="K57" s="89"/>
      <c r="L57" s="92"/>
      <c r="N57" s="89"/>
      <c r="O57" s="92"/>
      <c r="AU57" s="89"/>
      <c r="AV57" s="92"/>
      <c r="AX57" s="89"/>
      <c r="AY57" s="92"/>
    </row>
    <row r="58" spans="8:51" ht="17.100000000000001" customHeight="1">
      <c r="H58" s="89"/>
      <c r="I58" s="92"/>
      <c r="K58" s="89"/>
      <c r="L58" s="92"/>
      <c r="N58" s="89"/>
      <c r="O58" s="92"/>
      <c r="AU58" s="89"/>
      <c r="AV58" s="92"/>
      <c r="AX58" s="89"/>
      <c r="AY58" s="92"/>
    </row>
    <row r="59" spans="8:51" ht="17.100000000000001" customHeight="1">
      <c r="H59" s="89"/>
      <c r="I59" s="92"/>
      <c r="K59" s="89"/>
      <c r="L59" s="92"/>
      <c r="N59" s="89"/>
      <c r="O59" s="92"/>
      <c r="AU59" s="89"/>
      <c r="AV59" s="92"/>
      <c r="AX59" s="89"/>
      <c r="AY59" s="92"/>
    </row>
    <row r="60" spans="8:51" ht="17.100000000000001" customHeight="1">
      <c r="H60" s="89"/>
      <c r="I60" s="92"/>
      <c r="K60" s="89"/>
      <c r="L60" s="92"/>
      <c r="N60" s="89"/>
      <c r="O60" s="92"/>
      <c r="AU60" s="89"/>
      <c r="AV60" s="92"/>
      <c r="AX60" s="89"/>
      <c r="AY60" s="92"/>
    </row>
    <row r="61" spans="8:51" ht="17.100000000000001" customHeight="1">
      <c r="H61" s="89"/>
      <c r="I61" s="92"/>
      <c r="K61" s="89"/>
      <c r="L61" s="92"/>
      <c r="N61" s="89"/>
      <c r="O61" s="92"/>
      <c r="AU61" s="89"/>
      <c r="AV61" s="92"/>
      <c r="AX61" s="89"/>
      <c r="AY61" s="92"/>
    </row>
    <row r="62" spans="8:51" ht="17.100000000000001" customHeight="1">
      <c r="H62" s="89"/>
      <c r="I62" s="92"/>
      <c r="K62" s="89"/>
      <c r="L62" s="92"/>
      <c r="N62" s="89"/>
      <c r="O62" s="92"/>
      <c r="AU62" s="89"/>
      <c r="AV62" s="92"/>
      <c r="AX62" s="89"/>
      <c r="AY62" s="92"/>
    </row>
    <row r="63" spans="8:51" ht="17.100000000000001" customHeight="1">
      <c r="H63" s="89"/>
      <c r="I63" s="92"/>
      <c r="K63" s="89"/>
      <c r="L63" s="92"/>
      <c r="N63" s="89"/>
      <c r="O63" s="92"/>
      <c r="AX63" s="89"/>
      <c r="AY63" s="92"/>
    </row>
    <row r="64" spans="8:51" ht="17.100000000000001" customHeight="1">
      <c r="H64" s="89"/>
      <c r="I64" s="92"/>
      <c r="K64" s="89"/>
      <c r="L64" s="92"/>
      <c r="N64" s="89"/>
      <c r="O64" s="92"/>
      <c r="AX64" s="89"/>
      <c r="AY64" s="92"/>
    </row>
    <row r="65" spans="8:51" ht="17.100000000000001" customHeight="1">
      <c r="H65" s="89"/>
      <c r="I65" s="92"/>
      <c r="K65" s="89"/>
      <c r="L65" s="92"/>
      <c r="N65" s="89"/>
      <c r="O65" s="92"/>
      <c r="AX65" s="89"/>
      <c r="AY65" s="92"/>
    </row>
    <row r="66" spans="8:51" ht="17.100000000000001" customHeight="1">
      <c r="H66" s="89"/>
      <c r="I66" s="92"/>
      <c r="K66" s="89"/>
      <c r="L66" s="92"/>
      <c r="N66" s="89"/>
      <c r="O66" s="92"/>
      <c r="AX66" s="89"/>
      <c r="AY66" s="92"/>
    </row>
    <row r="67" spans="8:51" ht="17.100000000000001" customHeight="1">
      <c r="H67" s="89"/>
      <c r="I67" s="92"/>
      <c r="K67" s="89"/>
      <c r="L67" s="92"/>
      <c r="N67" s="89"/>
      <c r="O67" s="92"/>
      <c r="AX67" s="89"/>
      <c r="AY67" s="92"/>
    </row>
    <row r="68" spans="8:51" ht="17.100000000000001" customHeight="1">
      <c r="H68" s="89"/>
      <c r="I68" s="92"/>
      <c r="K68" s="89"/>
      <c r="L68" s="92"/>
      <c r="N68" s="89"/>
      <c r="O68" s="92"/>
      <c r="AX68" s="89"/>
      <c r="AY68" s="92"/>
    </row>
    <row r="69" spans="8:51" ht="17.100000000000001" customHeight="1">
      <c r="H69" s="89"/>
      <c r="I69" s="92"/>
      <c r="N69" s="89"/>
      <c r="O69" s="92"/>
      <c r="AX69" s="89"/>
      <c r="AY69" s="92"/>
    </row>
    <row r="70" spans="8:51" ht="17.100000000000001" customHeight="1">
      <c r="N70" s="89"/>
      <c r="O70" s="92"/>
      <c r="AX70" s="89"/>
      <c r="AY70" s="92"/>
    </row>
    <row r="71" spans="8:51" ht="17.100000000000001" customHeight="1">
      <c r="N71" s="89"/>
      <c r="O71" s="92"/>
      <c r="AX71" s="89"/>
      <c r="AY71" s="92"/>
    </row>
    <row r="72" spans="8:51" ht="17.100000000000001" customHeight="1">
      <c r="N72" s="89"/>
      <c r="O72" s="92"/>
      <c r="AX72" s="89"/>
      <c r="AY72" s="92"/>
    </row>
    <row r="73" spans="8:51" ht="17.100000000000001" customHeight="1">
      <c r="N73" s="89"/>
      <c r="O73" s="92"/>
      <c r="AX73" s="89"/>
      <c r="AY73" s="92"/>
    </row>
    <row r="74" spans="8:51" ht="17.100000000000001" customHeight="1">
      <c r="N74" s="89"/>
      <c r="O74" s="92"/>
      <c r="AX74" s="89"/>
      <c r="AY74" s="92"/>
    </row>
    <row r="75" spans="8:51" ht="17.100000000000001" customHeight="1">
      <c r="N75" s="89"/>
      <c r="O75" s="92"/>
      <c r="AX75" s="89"/>
      <c r="AY75" s="92"/>
    </row>
    <row r="76" spans="8:51" ht="17.100000000000001" customHeight="1">
      <c r="N76" s="89"/>
      <c r="O76" s="92"/>
      <c r="AX76" s="89"/>
      <c r="AY76" s="92"/>
    </row>
    <row r="77" spans="8:51" ht="17.100000000000001" customHeight="1">
      <c r="N77" s="89"/>
      <c r="O77" s="92"/>
      <c r="AX77" s="89"/>
      <c r="AY77" s="92"/>
    </row>
    <row r="78" spans="8:51" ht="17.100000000000001" customHeight="1">
      <c r="N78" s="89"/>
      <c r="O78" s="92"/>
      <c r="AX78" s="89"/>
      <c r="AY78" s="92"/>
    </row>
    <row r="79" spans="8:51" ht="17.100000000000001" customHeight="1">
      <c r="N79" s="89"/>
      <c r="O79" s="92"/>
      <c r="AX79" s="89"/>
      <c r="AY79" s="92"/>
    </row>
    <row r="80" spans="8:51" ht="17.100000000000001" customHeight="1">
      <c r="N80" s="89"/>
      <c r="O80" s="92"/>
      <c r="AX80" s="89"/>
      <c r="AY80" s="92"/>
    </row>
    <row r="81" spans="14:51" ht="17.100000000000001" customHeight="1">
      <c r="N81" s="89"/>
      <c r="O81" s="92"/>
      <c r="AX81" s="89"/>
      <c r="AY81" s="92"/>
    </row>
    <row r="82" spans="14:51" ht="17.100000000000001" customHeight="1">
      <c r="N82" s="89"/>
      <c r="O82" s="92"/>
      <c r="AX82" s="89"/>
      <c r="AY82" s="92"/>
    </row>
    <row r="83" spans="14:51" ht="17.100000000000001" customHeight="1">
      <c r="N83" s="89"/>
      <c r="O83" s="92"/>
      <c r="AX83" s="89"/>
      <c r="AY83" s="92"/>
    </row>
    <row r="84" spans="14:51" ht="17.100000000000001" customHeight="1">
      <c r="N84" s="89"/>
      <c r="O84" s="92"/>
      <c r="AX84" s="89"/>
      <c r="AY84" s="92"/>
    </row>
    <row r="85" spans="14:51" ht="17.100000000000001" customHeight="1">
      <c r="N85" s="89"/>
      <c r="O85" s="92"/>
      <c r="AX85" s="89"/>
      <c r="AY85" s="92"/>
    </row>
    <row r="86" spans="14:51" ht="17.100000000000001" customHeight="1">
      <c r="N86" s="89"/>
      <c r="O86" s="92"/>
      <c r="AX86" s="89"/>
      <c r="AY86" s="92"/>
    </row>
    <row r="87" spans="14:51" ht="17.100000000000001" customHeight="1">
      <c r="N87" s="89"/>
      <c r="O87" s="92"/>
      <c r="AX87" s="89"/>
      <c r="AY87" s="92"/>
    </row>
    <row r="88" spans="14:51" ht="17.100000000000001" customHeight="1">
      <c r="N88" s="89"/>
      <c r="O88" s="92"/>
    </row>
    <row r="89" spans="14:51" ht="17.100000000000001" customHeight="1">
      <c r="N89" s="89"/>
      <c r="O89" s="92"/>
    </row>
    <row r="90" spans="14:51" ht="17.100000000000001" customHeight="1">
      <c r="N90" s="89"/>
      <c r="O90" s="92"/>
    </row>
    <row r="91" spans="14:51" ht="17.100000000000001" customHeight="1">
      <c r="N91" s="89"/>
      <c r="O91" s="92"/>
    </row>
    <row r="92" spans="14:51" ht="17.100000000000001" customHeight="1">
      <c r="N92" s="89"/>
      <c r="O92" s="92"/>
    </row>
    <row r="93" spans="14:51" ht="17.100000000000001" customHeight="1">
      <c r="N93" s="89"/>
      <c r="O93" s="92"/>
    </row>
    <row r="94" spans="14:51" ht="17.100000000000001" customHeight="1">
      <c r="N94" s="89"/>
      <c r="O94" s="92"/>
    </row>
    <row r="95" spans="14:51" ht="17.100000000000001" customHeight="1">
      <c r="N95" s="89"/>
      <c r="O95" s="92"/>
    </row>
    <row r="96" spans="14:51" ht="17.100000000000001" customHeight="1">
      <c r="N96" s="89"/>
      <c r="O96" s="92"/>
    </row>
    <row r="97" spans="14:15" ht="17.100000000000001" customHeight="1">
      <c r="N97" s="89"/>
      <c r="O97" s="92"/>
    </row>
    <row r="98" spans="14:15" ht="17.100000000000001" customHeight="1">
      <c r="N98" s="89"/>
      <c r="O98" s="92"/>
    </row>
    <row r="99" spans="14:15" ht="17.100000000000001" customHeight="1">
      <c r="N99" s="89"/>
      <c r="O99" s="92"/>
    </row>
    <row r="100" spans="14:15" ht="17.100000000000001" customHeight="1">
      <c r="N100" s="89"/>
      <c r="O100" s="92"/>
    </row>
    <row r="101" spans="14:15" ht="17.100000000000001" customHeight="1">
      <c r="N101" s="89"/>
      <c r="O101" s="92"/>
    </row>
    <row r="102" spans="14:15" ht="17.100000000000001" customHeight="1">
      <c r="N102" s="89"/>
      <c r="O102" s="92"/>
    </row>
    <row r="103" spans="14:15" ht="17.100000000000001" customHeight="1">
      <c r="N103" s="89"/>
      <c r="O103" s="92"/>
    </row>
    <row r="104" spans="14:15" ht="17.100000000000001" customHeight="1">
      <c r="N104" s="89"/>
      <c r="O104" s="92"/>
    </row>
    <row r="105" spans="14:15" ht="17.100000000000001" customHeight="1">
      <c r="N105" s="89"/>
      <c r="O105" s="92"/>
    </row>
    <row r="106" spans="14:15" ht="17.100000000000001" customHeight="1">
      <c r="N106" s="89"/>
      <c r="O106" s="92"/>
    </row>
    <row r="107" spans="14:15" ht="17.100000000000001" customHeight="1">
      <c r="N107" s="89"/>
      <c r="O107" s="92"/>
    </row>
    <row r="108" spans="14:15" ht="17.100000000000001" customHeight="1">
      <c r="N108" s="89"/>
      <c r="O108" s="92"/>
    </row>
    <row r="109" spans="14:15" ht="17.100000000000001" customHeight="1">
      <c r="N109" s="89"/>
      <c r="O109" s="92"/>
    </row>
    <row r="110" spans="14:15" ht="17.100000000000001" customHeight="1">
      <c r="N110" s="89"/>
      <c r="O110" s="92"/>
    </row>
    <row r="111" spans="14:15" ht="17.100000000000001" customHeight="1">
      <c r="N111" s="89"/>
      <c r="O111" s="92"/>
    </row>
    <row r="112" spans="14:15" ht="17.100000000000001" customHeight="1">
      <c r="N112" s="89"/>
      <c r="O112" s="92"/>
    </row>
    <row r="113" spans="14:15" ht="17.100000000000001" customHeight="1">
      <c r="N113" s="89"/>
      <c r="O113" s="92"/>
    </row>
    <row r="114" spans="14:15" ht="17.100000000000001" customHeight="1">
      <c r="N114" s="89"/>
      <c r="O114" s="92"/>
    </row>
    <row r="115" spans="14:15" ht="17.100000000000001" customHeight="1">
      <c r="N115" s="89"/>
      <c r="O115" s="92"/>
    </row>
    <row r="116" spans="14:15" ht="17.100000000000001" customHeight="1">
      <c r="N116" s="89"/>
      <c r="O116" s="92"/>
    </row>
    <row r="117" spans="14:15" ht="17.100000000000001" customHeight="1">
      <c r="N117" s="89"/>
      <c r="O117" s="92"/>
    </row>
    <row r="118" spans="14:15" ht="17.100000000000001" customHeight="1">
      <c r="N118" s="89"/>
      <c r="O118" s="92"/>
    </row>
    <row r="119" spans="14:15" ht="17.100000000000001" customHeight="1">
      <c r="N119" s="89"/>
      <c r="O119" s="92"/>
    </row>
  </sheetData>
  <phoneticPr fontId="2" type="noConversion"/>
  <pageMargins left="0.75" right="0.75" top="1" bottom="1" header="0.5" footer="0.5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6">
    <tabColor theme="0" tint="-0.499984740745262"/>
    <pageSetUpPr autoPageBreaks="0"/>
  </sheetPr>
  <dimension ref="B1:M14"/>
  <sheetViews>
    <sheetView workbookViewId="0">
      <selection activeCell="A7" sqref="A7"/>
    </sheetView>
  </sheetViews>
  <sheetFormatPr defaultRowHeight="17.100000000000001" customHeight="1"/>
  <cols>
    <col min="1" max="1" width="0.88671875" style="60" customWidth="1"/>
    <col min="14" max="16384" width="8.88671875" style="60"/>
  </cols>
  <sheetData>
    <row r="1" spans="2:13" ht="26.1" customHeight="1"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2:13" ht="26.1" customHeight="1"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</row>
    <row r="3" spans="2:13" ht="6.95" customHeight="1"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</row>
    <row r="4" spans="2:13" ht="17.100000000000001" customHeight="1">
      <c r="B4" s="62" t="str">
        <f>거래내역!$B$11</f>
        <v>날 짜</v>
      </c>
      <c r="C4" s="62" t="str">
        <f>거래내역!$D$11</f>
        <v>거래처명</v>
      </c>
      <c r="D4" s="61"/>
      <c r="E4" s="61"/>
      <c r="F4" s="61"/>
      <c r="G4" s="61"/>
      <c r="H4" s="62" t="str">
        <f>거래내역!$B$11</f>
        <v>날 짜</v>
      </c>
      <c r="I4" s="62" t="str">
        <f>거래내역!$B$11</f>
        <v>날 짜</v>
      </c>
      <c r="J4" s="62" t="str">
        <f>거래내역!$D$11</f>
        <v>거래처명</v>
      </c>
      <c r="K4" s="60"/>
      <c r="L4" s="66" t="s">
        <v>199</v>
      </c>
      <c r="M4" s="67">
        <v>0</v>
      </c>
    </row>
    <row r="5" spans="2:13" ht="17.100000000000001" customHeight="1">
      <c r="B5" s="63" t="str">
        <f>"&lt;" &amp; 거래처원장!J8</f>
        <v>&lt;42005</v>
      </c>
      <c r="C5" s="62" t="str">
        <f>IF(거래처원장!$J$10="","&lt;&gt;0","=" &amp; 거래처원장!$J$10)</f>
        <v>&lt;&gt;0</v>
      </c>
      <c r="D5" s="61"/>
      <c r="E5" s="61"/>
      <c r="F5" s="61"/>
      <c r="G5" s="61"/>
      <c r="H5" s="63" t="str">
        <f>"&gt;=" &amp; 거래처원장!J8</f>
        <v>&gt;=42005</v>
      </c>
      <c r="I5" s="63" t="str">
        <f>"&lt;=" &amp; 거래처원장!J9</f>
        <v>&lt;=42155</v>
      </c>
      <c r="J5" s="62" t="str">
        <f>IF(거래처원장!$J$10="","&lt;&gt;0","=" &amp; 거래처원장!$J$10)</f>
        <v>&lt;&gt;0</v>
      </c>
      <c r="K5" s="60"/>
      <c r="L5" s="66" t="s">
        <v>200</v>
      </c>
      <c r="M5" s="67">
        <v>0</v>
      </c>
    </row>
    <row r="6" spans="2:13" ht="17.100000000000001" customHeight="1"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8"/>
    </row>
    <row r="7" spans="2:13" ht="17.100000000000001" customHeight="1">
      <c r="B7" s="60" t="str">
        <f>거래내역!$B$11</f>
        <v>날 짜</v>
      </c>
      <c r="C7" s="60" t="str">
        <f>거래내역!$C$11</f>
        <v>구 분</v>
      </c>
      <c r="D7" s="60" t="str">
        <f>거래내역!$E$11</f>
        <v>품 목</v>
      </c>
      <c r="E7" s="60" t="str">
        <f>거래내역!$K$11</f>
        <v>금액</v>
      </c>
      <c r="F7" s="60"/>
      <c r="G7" s="60" t="str">
        <f>거래내역!$B$11</f>
        <v>날 짜</v>
      </c>
      <c r="H7" s="71" t="str">
        <f>거래내역!$D$11</f>
        <v>거래처명</v>
      </c>
      <c r="I7" s="60" t="str">
        <f>거래내역!$C$11</f>
        <v>구 분</v>
      </c>
      <c r="J7" s="60" t="str">
        <f>거래내역!$E$11</f>
        <v>품 목</v>
      </c>
      <c r="K7" s="60" t="str">
        <f>거래내역!$K$11</f>
        <v>금액</v>
      </c>
      <c r="L7" s="64" t="s">
        <v>198</v>
      </c>
      <c r="M7" s="65">
        <v>0</v>
      </c>
    </row>
    <row r="8" spans="2:13" ht="17.100000000000001" customHeight="1">
      <c r="G8" s="96">
        <v>42134</v>
      </c>
      <c r="H8" s="89" t="s">
        <v>229</v>
      </c>
      <c r="I8" s="97" t="s">
        <v>20</v>
      </c>
      <c r="J8" s="89" t="s">
        <v>233</v>
      </c>
      <c r="K8" s="92">
        <v>330000</v>
      </c>
      <c r="M8">
        <v>330000</v>
      </c>
    </row>
    <row r="9" spans="2:13" ht="17.100000000000001" customHeight="1">
      <c r="G9" s="96">
        <v>42134</v>
      </c>
      <c r="H9" s="89" t="s">
        <v>231</v>
      </c>
      <c r="I9" s="97" t="s">
        <v>20</v>
      </c>
      <c r="J9" s="89" t="s">
        <v>233</v>
      </c>
      <c r="K9" s="92">
        <v>330000</v>
      </c>
      <c r="M9">
        <v>660000</v>
      </c>
    </row>
    <row r="10" spans="2:13" ht="17.100000000000001" customHeight="1">
      <c r="G10" s="96">
        <v>42134</v>
      </c>
      <c r="H10" s="89" t="s">
        <v>231</v>
      </c>
      <c r="I10" s="97" t="s">
        <v>41</v>
      </c>
      <c r="J10" s="89" t="s">
        <v>233</v>
      </c>
      <c r="K10" s="92"/>
      <c r="L10">
        <v>330000</v>
      </c>
      <c r="M10">
        <v>330000</v>
      </c>
    </row>
    <row r="11" spans="2:13" ht="17.100000000000001" customHeight="1">
      <c r="G11" s="96">
        <v>42134</v>
      </c>
      <c r="H11" s="89" t="s">
        <v>229</v>
      </c>
      <c r="I11" s="97" t="s">
        <v>41</v>
      </c>
      <c r="J11" s="89" t="s">
        <v>233</v>
      </c>
      <c r="K11" s="92"/>
      <c r="L11">
        <v>110000</v>
      </c>
      <c r="M11">
        <v>220000</v>
      </c>
    </row>
    <row r="12" spans="2:13" ht="17.100000000000001" customHeight="1">
      <c r="G12" s="96">
        <v>42134</v>
      </c>
      <c r="H12" s="89" t="s">
        <v>229</v>
      </c>
      <c r="I12" s="97" t="s">
        <v>41</v>
      </c>
      <c r="J12" s="89" t="s">
        <v>233</v>
      </c>
      <c r="K12" s="92"/>
      <c r="L12">
        <v>330000</v>
      </c>
      <c r="M12">
        <v>-110000</v>
      </c>
    </row>
    <row r="13" spans="2:13" ht="17.100000000000001" customHeight="1">
      <c r="J13" t="s">
        <v>192</v>
      </c>
      <c r="K13">
        <v>660000</v>
      </c>
      <c r="L13">
        <v>770000</v>
      </c>
    </row>
    <row r="14" spans="2:13" ht="17.100000000000001" customHeight="1">
      <c r="J14" t="s">
        <v>193</v>
      </c>
      <c r="K14">
        <v>660000</v>
      </c>
      <c r="L14">
        <v>770000</v>
      </c>
    </row>
  </sheetData>
  <sortState xmlns:xlrd2="http://schemas.microsoft.com/office/spreadsheetml/2017/richdata2" ref="G8:M16">
    <sortCondition ref="G7"/>
  </sortState>
  <phoneticPr fontId="2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6">
    <tabColor indexed="23"/>
  </sheetPr>
  <dimension ref="B1:J59"/>
  <sheetViews>
    <sheetView workbookViewId="0"/>
  </sheetViews>
  <sheetFormatPr defaultRowHeight="17.100000000000001" customHeight="1"/>
  <cols>
    <col min="1" max="1" width="1.77734375" style="60" customWidth="1"/>
    <col min="2" max="2" width="8.88671875" style="61"/>
    <col min="3" max="4" width="9.109375" style="61" bestFit="1" customWidth="1"/>
    <col min="5" max="10" width="8.88671875" style="61"/>
    <col min="11" max="16384" width="8.88671875" style="60"/>
  </cols>
  <sheetData>
    <row r="1" spans="2:10" ht="17.100000000000001" customHeight="1">
      <c r="B1" s="60"/>
      <c r="C1" s="60"/>
      <c r="D1" s="60"/>
      <c r="E1" s="60"/>
      <c r="F1" s="60"/>
      <c r="G1" s="60"/>
      <c r="H1" s="60"/>
      <c r="I1" s="60"/>
      <c r="J1" s="60"/>
    </row>
    <row r="2" spans="2:10" ht="17.100000000000001" customHeight="1">
      <c r="B2" s="62" t="str">
        <f>거래내역!$C$11</f>
        <v>구 분</v>
      </c>
      <c r="C2" s="62" t="str">
        <f>거래내역!$D$11</f>
        <v>거래처명</v>
      </c>
      <c r="D2" s="62" t="str">
        <f>거래내역!$B$11</f>
        <v>날 짜</v>
      </c>
      <c r="E2" s="62" t="str">
        <f>거래내역!$B$11</f>
        <v>날 짜</v>
      </c>
      <c r="H2" s="60"/>
      <c r="I2" s="60"/>
    </row>
    <row r="3" spans="2:10" ht="17.100000000000001" customHeight="1">
      <c r="B3" s="62" t="str">
        <f>증빙서류작성!M7</f>
        <v>매입</v>
      </c>
      <c r="C3" s="62" t="str">
        <f>증빙서류작성!M9</f>
        <v>○○상사</v>
      </c>
      <c r="D3" s="63" t="str">
        <f>"&gt;=" &amp; 증빙서류작성!M10</f>
        <v>&gt;=42125</v>
      </c>
      <c r="E3" s="63" t="str">
        <f>"&lt;=" &amp; 증빙서류작성!M11</f>
        <v>&lt;=42155</v>
      </c>
      <c r="H3" s="60"/>
      <c r="I3" s="60"/>
    </row>
    <row r="4" spans="2:10" ht="17.100000000000001" customHeight="1">
      <c r="B4" s="60"/>
      <c r="C4" s="60"/>
      <c r="D4" s="60"/>
      <c r="E4" s="60"/>
      <c r="F4" s="60"/>
      <c r="G4" s="60"/>
      <c r="H4" s="60"/>
      <c r="I4" s="60"/>
      <c r="J4" s="60"/>
    </row>
    <row r="5" spans="2:10" ht="17.100000000000001" customHeight="1">
      <c r="B5" s="62" t="str">
        <f>거래내역!B11</f>
        <v>날 짜</v>
      </c>
      <c r="C5" s="62" t="str">
        <f>거래내역!E11</f>
        <v>품 목</v>
      </c>
      <c r="D5" s="62" t="str">
        <f>거래내역!F11</f>
        <v>규격</v>
      </c>
      <c r="E5" s="62" t="str">
        <f>거래내역!G11</f>
        <v>수량</v>
      </c>
      <c r="F5" s="62" t="str">
        <f>거래내역!H11</f>
        <v>단가</v>
      </c>
      <c r="G5" s="62" t="str">
        <f>거래내역!I11</f>
        <v>공급가액</v>
      </c>
      <c r="H5" s="62" t="str">
        <f>거래내역!J11</f>
        <v>부가세</v>
      </c>
      <c r="I5" s="62" t="str">
        <f>거래내역!K11</f>
        <v>금액</v>
      </c>
      <c r="J5" s="62" t="str">
        <f>거래내역!L11</f>
        <v>비 고</v>
      </c>
    </row>
    <row r="6" spans="2:10" ht="17.100000000000001" customHeight="1">
      <c r="B6" s="96">
        <v>42134</v>
      </c>
      <c r="C6" s="89" t="s">
        <v>233</v>
      </c>
      <c r="D6" s="99" t="s">
        <v>236</v>
      </c>
      <c r="E6" s="98">
        <v>10</v>
      </c>
      <c r="F6" s="92">
        <v>10000</v>
      </c>
      <c r="G6" s="101">
        <v>100000</v>
      </c>
      <c r="H6" s="101">
        <v>10000</v>
      </c>
      <c r="I6" s="92">
        <v>110000</v>
      </c>
      <c r="J6" s="100"/>
    </row>
    <row r="7" spans="2:10" ht="17.100000000000001" customHeight="1">
      <c r="B7" s="96">
        <v>42134</v>
      </c>
      <c r="C7" s="89" t="s">
        <v>233</v>
      </c>
      <c r="D7" s="99" t="s">
        <v>236</v>
      </c>
      <c r="E7" s="98">
        <v>30</v>
      </c>
      <c r="F7" s="92">
        <v>10000</v>
      </c>
      <c r="G7" s="101">
        <v>300000</v>
      </c>
      <c r="H7" s="101">
        <v>30000</v>
      </c>
      <c r="I7" s="92">
        <v>330000</v>
      </c>
      <c r="J7" s="100"/>
    </row>
    <row r="8" spans="2:10" ht="17.100000000000001" customHeight="1">
      <c r="B8" s="96"/>
      <c r="C8" s="89"/>
      <c r="D8" s="99"/>
      <c r="E8" s="98"/>
      <c r="F8" s="92"/>
      <c r="G8" s="101"/>
      <c r="H8" s="101"/>
      <c r="I8" s="92"/>
      <c r="J8" s="100"/>
    </row>
    <row r="9" spans="2:10" ht="17.100000000000001" customHeight="1">
      <c r="B9" s="96"/>
      <c r="C9" s="89"/>
      <c r="D9" s="99"/>
      <c r="E9" s="98"/>
      <c r="F9" s="92"/>
      <c r="G9" s="101"/>
      <c r="H9" s="101"/>
      <c r="I9" s="92"/>
      <c r="J9" s="100"/>
    </row>
    <row r="10" spans="2:10" ht="17.100000000000001" customHeight="1">
      <c r="B10" s="96"/>
      <c r="C10" s="89"/>
      <c r="D10" s="99"/>
      <c r="E10" s="98"/>
      <c r="F10" s="92"/>
      <c r="G10" s="101"/>
      <c r="H10" s="101"/>
      <c r="I10" s="92"/>
      <c r="J10" s="100"/>
    </row>
    <row r="11" spans="2:10" ht="17.100000000000001" customHeight="1">
      <c r="B11" s="96"/>
      <c r="C11" s="89"/>
      <c r="D11" s="99"/>
      <c r="E11" s="98"/>
      <c r="F11" s="92"/>
      <c r="G11" s="101"/>
      <c r="H11" s="101"/>
      <c r="I11" s="92"/>
      <c r="J11" s="100"/>
    </row>
    <row r="12" spans="2:10" ht="17.100000000000001" customHeight="1">
      <c r="B12" s="96"/>
      <c r="C12" s="89"/>
      <c r="D12" s="99"/>
      <c r="E12" s="98"/>
      <c r="F12" s="92"/>
      <c r="G12" s="101"/>
      <c r="H12" s="101"/>
      <c r="I12" s="92"/>
      <c r="J12" s="100"/>
    </row>
    <row r="13" spans="2:10" ht="17.100000000000001" customHeight="1">
      <c r="B13" s="96"/>
      <c r="C13" s="89"/>
      <c r="D13" s="99"/>
      <c r="E13" s="98"/>
      <c r="F13" s="92"/>
      <c r="G13" s="101"/>
      <c r="H13" s="101"/>
      <c r="I13" s="92"/>
      <c r="J13" s="100"/>
    </row>
    <row r="14" spans="2:10" ht="17.100000000000001" customHeight="1">
      <c r="B14" s="96"/>
      <c r="C14" s="89"/>
      <c r="D14" s="99"/>
      <c r="E14" s="98"/>
      <c r="F14" s="92"/>
      <c r="G14" s="101"/>
      <c r="H14" s="101"/>
      <c r="I14" s="92"/>
      <c r="J14" s="100"/>
    </row>
    <row r="15" spans="2:10" ht="17.100000000000001" customHeight="1">
      <c r="B15" s="96"/>
      <c r="C15" s="89"/>
      <c r="D15" s="99"/>
      <c r="E15" s="98"/>
      <c r="F15" s="92"/>
      <c r="G15" s="101"/>
      <c r="H15" s="101"/>
      <c r="I15" s="92"/>
      <c r="J15" s="100"/>
    </row>
    <row r="16" spans="2:10" ht="17.100000000000001" customHeight="1">
      <c r="B16" s="96"/>
      <c r="C16" s="89"/>
      <c r="D16" s="99"/>
      <c r="E16" s="98"/>
      <c r="F16" s="92"/>
      <c r="G16" s="101"/>
      <c r="H16" s="101"/>
      <c r="I16" s="92"/>
      <c r="J16" s="100"/>
    </row>
    <row r="17" spans="2:10" ht="17.100000000000001" customHeight="1">
      <c r="B17" s="96"/>
      <c r="C17" s="89"/>
      <c r="D17" s="99"/>
      <c r="E17" s="98"/>
      <c r="F17" s="92"/>
      <c r="G17" s="101"/>
      <c r="H17" s="101"/>
      <c r="I17" s="92"/>
      <c r="J17" s="100"/>
    </row>
    <row r="18" spans="2:10" ht="17.100000000000001" customHeight="1">
      <c r="B18" s="96"/>
      <c r="C18" s="89"/>
      <c r="D18" s="99"/>
      <c r="E18" s="98"/>
      <c r="F18" s="92"/>
      <c r="G18" s="101"/>
      <c r="H18" s="101"/>
      <c r="I18" s="92"/>
      <c r="J18" s="100"/>
    </row>
    <row r="19" spans="2:10" ht="17.100000000000001" customHeight="1">
      <c r="B19" s="96"/>
      <c r="C19" s="89"/>
      <c r="D19" s="99"/>
      <c r="E19" s="98"/>
      <c r="F19" s="92"/>
      <c r="G19" s="101"/>
      <c r="H19" s="101"/>
      <c r="I19" s="92"/>
      <c r="J19" s="100"/>
    </row>
    <row r="20" spans="2:10" ht="17.100000000000001" customHeight="1">
      <c r="B20" s="96"/>
      <c r="C20" s="89"/>
      <c r="D20" s="99"/>
      <c r="E20" s="98"/>
      <c r="F20" s="92"/>
      <c r="G20" s="101"/>
      <c r="H20" s="101"/>
      <c r="I20" s="92"/>
      <c r="J20" s="100"/>
    </row>
    <row r="21" spans="2:10" ht="17.100000000000001" customHeight="1">
      <c r="B21" s="96"/>
      <c r="C21" s="89"/>
      <c r="D21" s="99"/>
      <c r="E21" s="98"/>
      <c r="F21" s="92"/>
      <c r="G21" s="101"/>
      <c r="H21" s="101"/>
      <c r="I21" s="92"/>
      <c r="J21" s="100"/>
    </row>
    <row r="22" spans="2:10" ht="17.100000000000001" customHeight="1">
      <c r="B22" s="96"/>
      <c r="C22" s="89"/>
      <c r="D22" s="99"/>
      <c r="E22" s="98"/>
      <c r="F22" s="92"/>
      <c r="G22" s="101"/>
      <c r="H22" s="101"/>
      <c r="I22" s="92"/>
      <c r="J22" s="100"/>
    </row>
    <row r="23" spans="2:10" ht="17.100000000000001" customHeight="1">
      <c r="B23" s="96"/>
      <c r="C23" s="89"/>
      <c r="D23" s="99"/>
      <c r="E23" s="98"/>
      <c r="F23" s="92"/>
      <c r="G23" s="101"/>
      <c r="H23" s="101"/>
      <c r="I23" s="92"/>
      <c r="J23" s="100"/>
    </row>
    <row r="24" spans="2:10" ht="17.100000000000001" customHeight="1">
      <c r="B24" s="96"/>
      <c r="C24" s="89"/>
      <c r="D24" s="99"/>
      <c r="E24" s="98"/>
      <c r="F24" s="92"/>
      <c r="G24" s="101"/>
      <c r="H24" s="101"/>
      <c r="I24" s="92"/>
      <c r="J24" s="100"/>
    </row>
    <row r="25" spans="2:10" ht="17.100000000000001" customHeight="1">
      <c r="B25" s="96"/>
      <c r="C25" s="89"/>
      <c r="D25" s="99"/>
      <c r="E25" s="98"/>
      <c r="F25" s="92"/>
      <c r="G25" s="101"/>
      <c r="H25" s="101"/>
      <c r="I25" s="92"/>
      <c r="J25" s="100"/>
    </row>
    <row r="26" spans="2:10" ht="17.100000000000001" customHeight="1">
      <c r="B26" s="96"/>
      <c r="C26" s="89"/>
      <c r="D26" s="99"/>
      <c r="E26" s="98"/>
      <c r="F26" s="92"/>
      <c r="G26" s="101"/>
      <c r="H26" s="101"/>
      <c r="I26" s="92"/>
      <c r="J26" s="100"/>
    </row>
    <row r="27" spans="2:10" ht="17.100000000000001" customHeight="1">
      <c r="B27" s="96"/>
      <c r="C27" s="89"/>
      <c r="D27" s="99"/>
      <c r="E27" s="98"/>
      <c r="F27" s="92"/>
      <c r="G27" s="101"/>
      <c r="H27" s="101"/>
      <c r="I27" s="92"/>
      <c r="J27" s="100"/>
    </row>
    <row r="28" spans="2:10" ht="17.100000000000001" customHeight="1">
      <c r="B28" s="96"/>
      <c r="C28" s="89"/>
      <c r="D28" s="99"/>
      <c r="E28" s="98"/>
      <c r="F28" s="92"/>
      <c r="G28" s="101"/>
      <c r="H28" s="101"/>
      <c r="I28" s="92"/>
      <c r="J28" s="100"/>
    </row>
    <row r="29" spans="2:10" ht="17.100000000000001" customHeight="1">
      <c r="B29" s="96"/>
      <c r="C29" s="89"/>
      <c r="D29" s="99"/>
      <c r="E29" s="98"/>
      <c r="F29" s="92"/>
      <c r="G29" s="101"/>
      <c r="H29" s="101"/>
      <c r="I29" s="92"/>
      <c r="J29" s="100"/>
    </row>
    <row r="30" spans="2:10" ht="17.100000000000001" customHeight="1">
      <c r="B30" s="96"/>
      <c r="C30" s="89"/>
      <c r="D30" s="99"/>
      <c r="E30" s="98"/>
      <c r="F30" s="92"/>
      <c r="G30" s="101"/>
      <c r="H30" s="101"/>
      <c r="I30" s="92"/>
      <c r="J30" s="100"/>
    </row>
    <row r="31" spans="2:10" ht="17.100000000000001" customHeight="1">
      <c r="B31" s="96"/>
      <c r="C31" s="89"/>
      <c r="D31" s="99"/>
      <c r="E31" s="98"/>
      <c r="F31" s="92"/>
      <c r="G31" s="101"/>
      <c r="H31" s="101"/>
      <c r="I31" s="92"/>
      <c r="J31" s="100"/>
    </row>
    <row r="32" spans="2:10" ht="17.100000000000001" customHeight="1">
      <c r="B32" s="96"/>
      <c r="C32" s="89"/>
      <c r="D32" s="99"/>
      <c r="E32" s="98"/>
      <c r="F32" s="92"/>
      <c r="G32" s="101"/>
      <c r="H32" s="101"/>
      <c r="I32" s="92"/>
      <c r="J32" s="100"/>
    </row>
    <row r="33" spans="2:10" ht="17.100000000000001" customHeight="1">
      <c r="B33" s="96"/>
      <c r="C33" s="89"/>
      <c r="D33" s="99"/>
      <c r="E33" s="98"/>
      <c r="F33" s="92"/>
      <c r="G33" s="101"/>
      <c r="H33" s="101"/>
      <c r="I33" s="92"/>
      <c r="J33" s="100"/>
    </row>
    <row r="34" spans="2:10" ht="17.100000000000001" customHeight="1">
      <c r="B34" s="96"/>
      <c r="C34" s="89"/>
      <c r="D34" s="99"/>
      <c r="E34" s="98"/>
      <c r="F34" s="92"/>
      <c r="G34" s="101"/>
      <c r="H34" s="101"/>
      <c r="I34" s="92"/>
      <c r="J34" s="100"/>
    </row>
    <row r="35" spans="2:10" ht="17.100000000000001" customHeight="1">
      <c r="B35" s="96"/>
      <c r="C35" s="89"/>
      <c r="D35" s="99"/>
      <c r="E35" s="98"/>
      <c r="F35" s="92"/>
      <c r="G35" s="101"/>
      <c r="H35" s="101"/>
      <c r="I35" s="92"/>
      <c r="J35" s="100"/>
    </row>
    <row r="36" spans="2:10" ht="17.100000000000001" customHeight="1">
      <c r="B36" s="96"/>
      <c r="C36" s="89"/>
      <c r="D36" s="99"/>
      <c r="E36" s="98"/>
      <c r="F36" s="92"/>
      <c r="G36" s="101"/>
      <c r="H36" s="101"/>
      <c r="I36" s="92"/>
      <c r="J36" s="100"/>
    </row>
    <row r="37" spans="2:10" ht="17.100000000000001" customHeight="1">
      <c r="B37" s="96"/>
      <c r="C37" s="89"/>
      <c r="D37" s="99"/>
      <c r="E37" s="98"/>
      <c r="F37" s="92"/>
      <c r="G37" s="101"/>
      <c r="H37" s="101"/>
      <c r="I37" s="92"/>
      <c r="J37" s="100"/>
    </row>
    <row r="38" spans="2:10" ht="17.100000000000001" customHeight="1">
      <c r="B38" s="96"/>
      <c r="C38" s="89"/>
      <c r="D38" s="99"/>
      <c r="E38" s="98"/>
      <c r="F38" s="92"/>
      <c r="G38" s="101"/>
      <c r="H38" s="101"/>
      <c r="I38" s="92"/>
      <c r="J38" s="100"/>
    </row>
    <row r="39" spans="2:10" ht="17.100000000000001" customHeight="1">
      <c r="B39" s="96"/>
      <c r="C39" s="89"/>
      <c r="D39" s="99"/>
      <c r="E39" s="98"/>
      <c r="F39" s="92"/>
      <c r="G39" s="101"/>
      <c r="H39" s="101"/>
      <c r="I39" s="92"/>
      <c r="J39" s="100"/>
    </row>
    <row r="40" spans="2:10" ht="17.100000000000001" customHeight="1">
      <c r="B40" s="96"/>
      <c r="C40" s="89"/>
      <c r="D40" s="99"/>
      <c r="E40" s="98"/>
      <c r="F40" s="92"/>
      <c r="G40" s="101"/>
      <c r="H40" s="101"/>
      <c r="I40" s="92"/>
      <c r="J40" s="100"/>
    </row>
    <row r="41" spans="2:10" ht="17.100000000000001" customHeight="1">
      <c r="B41" s="96"/>
      <c r="C41" s="89"/>
      <c r="D41" s="99"/>
      <c r="E41" s="98"/>
      <c r="F41" s="92"/>
      <c r="G41" s="101"/>
      <c r="H41" s="101"/>
      <c r="I41" s="92"/>
      <c r="J41" s="100"/>
    </row>
    <row r="42" spans="2:10" ht="17.100000000000001" customHeight="1">
      <c r="B42" s="96"/>
      <c r="C42" s="89"/>
      <c r="D42" s="99"/>
      <c r="E42" s="98"/>
      <c r="F42" s="92"/>
      <c r="G42" s="101"/>
      <c r="H42" s="101"/>
      <c r="I42" s="92"/>
      <c r="J42" s="100"/>
    </row>
    <row r="43" spans="2:10" ht="17.100000000000001" customHeight="1">
      <c r="B43" s="96"/>
      <c r="C43" s="89"/>
      <c r="D43" s="99"/>
      <c r="E43" s="98"/>
      <c r="F43" s="92"/>
      <c r="G43" s="101"/>
      <c r="H43" s="101"/>
      <c r="I43" s="92"/>
      <c r="J43" s="100"/>
    </row>
    <row r="44" spans="2:10" ht="17.100000000000001" customHeight="1">
      <c r="B44" s="96"/>
      <c r="C44" s="89"/>
      <c r="D44" s="99"/>
      <c r="E44" s="98"/>
      <c r="F44" s="92"/>
      <c r="G44" s="101"/>
      <c r="H44" s="101"/>
      <c r="I44" s="92"/>
      <c r="J44" s="100"/>
    </row>
    <row r="45" spans="2:10" ht="17.100000000000001" customHeight="1">
      <c r="B45" s="96"/>
      <c r="C45" s="89"/>
      <c r="D45" s="99"/>
      <c r="E45" s="98"/>
      <c r="F45" s="92"/>
      <c r="G45" s="101"/>
      <c r="H45" s="101"/>
      <c r="I45" s="92"/>
      <c r="J45" s="100"/>
    </row>
    <row r="46" spans="2:10" ht="17.100000000000001" customHeight="1">
      <c r="B46" s="96"/>
      <c r="C46" s="89"/>
      <c r="D46" s="99"/>
      <c r="E46" s="98"/>
      <c r="F46" s="92"/>
      <c r="G46" s="101"/>
      <c r="H46" s="101"/>
      <c r="I46" s="92"/>
      <c r="J46" s="100"/>
    </row>
    <row r="47" spans="2:10" ht="17.100000000000001" customHeight="1">
      <c r="B47" s="96"/>
      <c r="C47" s="89"/>
      <c r="D47" s="99"/>
      <c r="E47" s="98"/>
      <c r="F47" s="92"/>
      <c r="G47" s="101"/>
      <c r="H47" s="101"/>
      <c r="I47" s="92"/>
      <c r="J47" s="100"/>
    </row>
    <row r="48" spans="2:10" ht="17.100000000000001" customHeight="1">
      <c r="B48" s="96"/>
      <c r="C48" s="89"/>
      <c r="D48" s="99"/>
      <c r="E48" s="98"/>
      <c r="F48" s="92"/>
      <c r="G48" s="101"/>
      <c r="H48" s="101"/>
      <c r="I48" s="92"/>
      <c r="J48" s="100"/>
    </row>
    <row r="49" spans="2:10" ht="17.100000000000001" customHeight="1">
      <c r="B49" s="96"/>
      <c r="C49" s="89"/>
      <c r="D49" s="99"/>
      <c r="E49" s="98"/>
      <c r="F49" s="92"/>
      <c r="G49" s="101"/>
      <c r="H49" s="101"/>
      <c r="I49" s="92"/>
      <c r="J49" s="100"/>
    </row>
    <row r="50" spans="2:10" ht="17.100000000000001" customHeight="1">
      <c r="B50" s="96"/>
      <c r="C50" s="89"/>
      <c r="D50" s="99"/>
      <c r="E50" s="98"/>
      <c r="F50" s="92"/>
      <c r="G50" s="101"/>
      <c r="H50" s="101"/>
      <c r="I50" s="92"/>
      <c r="J50" s="100"/>
    </row>
    <row r="51" spans="2:10" ht="17.100000000000001" customHeight="1">
      <c r="B51" s="96"/>
      <c r="C51" s="89"/>
      <c r="D51" s="99"/>
      <c r="E51" s="98"/>
      <c r="F51" s="92"/>
      <c r="G51" s="101"/>
      <c r="H51" s="101"/>
      <c r="I51" s="92"/>
      <c r="J51" s="100"/>
    </row>
    <row r="52" spans="2:10" ht="17.100000000000001" customHeight="1">
      <c r="B52" s="96"/>
      <c r="C52" s="89"/>
      <c r="D52" s="99"/>
      <c r="E52" s="98"/>
      <c r="F52" s="92"/>
      <c r="G52" s="101"/>
      <c r="H52" s="101"/>
      <c r="I52" s="92"/>
      <c r="J52" s="100"/>
    </row>
    <row r="53" spans="2:10" ht="17.100000000000001" customHeight="1">
      <c r="B53" s="96"/>
      <c r="C53" s="89"/>
      <c r="D53" s="99"/>
      <c r="E53" s="98"/>
      <c r="F53" s="92"/>
      <c r="G53" s="101"/>
      <c r="H53" s="101"/>
      <c r="I53" s="92"/>
      <c r="J53" s="100"/>
    </row>
    <row r="54" spans="2:10" ht="17.100000000000001" customHeight="1">
      <c r="B54" s="96"/>
      <c r="C54" s="89"/>
      <c r="D54" s="99"/>
      <c r="E54" s="98"/>
      <c r="F54" s="92"/>
      <c r="G54" s="101"/>
      <c r="H54" s="101"/>
      <c r="I54" s="92"/>
      <c r="J54" s="100"/>
    </row>
    <row r="55" spans="2:10" ht="17.100000000000001" customHeight="1">
      <c r="B55" s="96"/>
      <c r="C55" s="89"/>
      <c r="D55" s="99"/>
      <c r="E55" s="98"/>
      <c r="F55" s="92"/>
      <c r="G55" s="101"/>
      <c r="H55" s="101"/>
      <c r="I55" s="92"/>
      <c r="J55" s="100"/>
    </row>
    <row r="56" spans="2:10" ht="17.100000000000001" customHeight="1">
      <c r="B56" s="96"/>
      <c r="C56" s="89"/>
      <c r="D56" s="99"/>
      <c r="E56" s="98"/>
      <c r="F56" s="92"/>
      <c r="G56" s="101"/>
      <c r="H56" s="101"/>
      <c r="I56" s="92"/>
      <c r="J56" s="100"/>
    </row>
    <row r="57" spans="2:10" ht="17.100000000000001" customHeight="1">
      <c r="B57" s="96"/>
      <c r="C57" s="89"/>
      <c r="D57" s="99"/>
      <c r="E57" s="98"/>
      <c r="F57" s="92"/>
      <c r="G57" s="101"/>
      <c r="H57" s="101"/>
      <c r="I57" s="92"/>
      <c r="J57" s="100"/>
    </row>
    <row r="58" spans="2:10" ht="17.100000000000001" customHeight="1">
      <c r="B58" s="96"/>
      <c r="C58" s="89"/>
      <c r="D58" s="99"/>
      <c r="E58" s="98"/>
      <c r="F58" s="92"/>
      <c r="G58" s="101"/>
      <c r="H58" s="101"/>
      <c r="I58" s="92"/>
      <c r="J58" s="100"/>
    </row>
    <row r="59" spans="2:10" ht="17.100000000000001" customHeight="1">
      <c r="B59" s="96"/>
      <c r="C59" s="89"/>
      <c r="D59" s="99"/>
      <c r="E59" s="98"/>
      <c r="F59" s="92"/>
      <c r="G59" s="101"/>
      <c r="H59" s="101"/>
      <c r="I59" s="92"/>
      <c r="J59" s="100"/>
    </row>
  </sheetData>
  <phoneticPr fontId="2" type="noConversion"/>
  <pageMargins left="0.75" right="0.75" top="1" bottom="1" header="0.5" footer="0.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">
    <tabColor rgb="FF11428C"/>
    <pageSetUpPr autoPageBreaks="0"/>
  </sheetPr>
  <dimension ref="B5:M57"/>
  <sheetViews>
    <sheetView showGridLines="0" showRowColHeaders="0" showZeros="0" zoomScaleNormal="100" workbookViewId="0">
      <selection activeCell="M9" sqref="M9"/>
    </sheetView>
  </sheetViews>
  <sheetFormatPr defaultRowHeight="20.100000000000001" customHeight="1"/>
  <cols>
    <col min="1" max="1" width="2.33203125" style="90" customWidth="1"/>
    <col min="2" max="2" width="10.77734375" style="90" customWidth="1"/>
    <col min="3" max="3" width="26.88671875" style="90" customWidth="1"/>
    <col min="4" max="4" width="5.6640625" style="90" customWidth="1"/>
    <col min="5" max="9" width="10.77734375" style="90" customWidth="1"/>
    <col min="10" max="10" width="12.33203125" style="90" customWidth="1"/>
    <col min="11" max="11" width="2.77734375" style="90" customWidth="1"/>
    <col min="12" max="12" width="8.77734375" style="90" customWidth="1"/>
    <col min="13" max="13" width="24.77734375" style="90" customWidth="1"/>
    <col min="14" max="14" width="2.77734375" style="90" customWidth="1"/>
    <col min="15" max="16384" width="8.88671875" style="90"/>
  </cols>
  <sheetData>
    <row r="5" spans="2:13" ht="20.100000000000001" customHeight="1">
      <c r="B5" s="112"/>
      <c r="F5" s="112"/>
      <c r="G5" s="112"/>
      <c r="H5" s="112"/>
      <c r="I5" s="112"/>
    </row>
    <row r="6" spans="2:13" ht="20.100000000000001" customHeight="1" thickBot="1">
      <c r="B6" s="113" t="s">
        <v>244</v>
      </c>
      <c r="F6" s="113" t="s">
        <v>245</v>
      </c>
      <c r="L6" s="253" t="s">
        <v>288</v>
      </c>
    </row>
    <row r="7" spans="2:13" ht="20.100000000000001" customHeight="1">
      <c r="B7" s="114" t="s">
        <v>251</v>
      </c>
      <c r="C7" s="277" t="str">
        <f>IF(M7="매출",M8,M9)</f>
        <v>○○상사</v>
      </c>
      <c r="D7" s="277"/>
      <c r="E7" s="277"/>
      <c r="F7" s="115" t="s">
        <v>251</v>
      </c>
      <c r="G7" s="277" t="str">
        <f>IF(M7="매출",M9,M8)</f>
        <v>○○기업</v>
      </c>
      <c r="H7" s="277"/>
      <c r="I7" s="277"/>
      <c r="J7" s="278"/>
      <c r="L7" s="116" t="s">
        <v>181</v>
      </c>
      <c r="M7" s="117" t="s">
        <v>41</v>
      </c>
    </row>
    <row r="8" spans="2:13" ht="20.100000000000001" customHeight="1">
      <c r="B8" s="118" t="s">
        <v>252</v>
      </c>
      <c r="C8" s="279" t="str">
        <f t="shared" ref="C8:C14" si="0">IFERROR(VLOOKUP($C$7,거래처범위,ROW(A2),0),"")</f>
        <v>123-01-12348</v>
      </c>
      <c r="D8" s="279"/>
      <c r="E8" s="279"/>
      <c r="F8" s="119" t="s">
        <v>252</v>
      </c>
      <c r="G8" s="279" t="str">
        <f t="shared" ref="G8:G14" si="1">IFERROR(VLOOKUP($G$7,거래처범위,ROW(A2),0),"")</f>
        <v>123-01-12347</v>
      </c>
      <c r="H8" s="279"/>
      <c r="I8" s="279"/>
      <c r="J8" s="280"/>
      <c r="L8" s="254" t="str">
        <f>IF(M7="매출","공급자","공급받는자")</f>
        <v>공급받는자</v>
      </c>
      <c r="M8" s="120" t="s">
        <v>229</v>
      </c>
    </row>
    <row r="9" spans="2:13" ht="20.100000000000001" customHeight="1">
      <c r="B9" s="118" t="s">
        <v>210</v>
      </c>
      <c r="C9" s="279" t="str">
        <f t="shared" si="0"/>
        <v>김○○</v>
      </c>
      <c r="D9" s="279"/>
      <c r="E9" s="279"/>
      <c r="F9" s="119" t="s">
        <v>210</v>
      </c>
      <c r="G9" s="279" t="str">
        <f t="shared" si="1"/>
        <v>최○○</v>
      </c>
      <c r="H9" s="279"/>
      <c r="I9" s="279"/>
      <c r="J9" s="280"/>
      <c r="L9" s="254" t="str">
        <f>IF(M7="매출","공급받는자","공급자")</f>
        <v>공급자</v>
      </c>
      <c r="M9" s="260" t="s">
        <v>231</v>
      </c>
    </row>
    <row r="10" spans="2:13" ht="20.100000000000001" customHeight="1">
      <c r="B10" s="118" t="s">
        <v>247</v>
      </c>
      <c r="C10" s="279" t="str">
        <f t="shared" si="0"/>
        <v>서울특별시 강남구 역삼동</v>
      </c>
      <c r="D10" s="279"/>
      <c r="E10" s="279"/>
      <c r="F10" s="119" t="s">
        <v>247</v>
      </c>
      <c r="G10" s="279" t="str">
        <f t="shared" si="1"/>
        <v>서울특별시 강남구 역삼동</v>
      </c>
      <c r="H10" s="279"/>
      <c r="I10" s="279"/>
      <c r="J10" s="280"/>
      <c r="L10" s="281" t="s">
        <v>180</v>
      </c>
      <c r="M10" s="121">
        <v>42125</v>
      </c>
    </row>
    <row r="11" spans="2:13" ht="20.100000000000001" customHeight="1" thickBot="1">
      <c r="B11" s="118" t="s">
        <v>15</v>
      </c>
      <c r="C11" s="279" t="str">
        <f t="shared" si="0"/>
        <v>02-</v>
      </c>
      <c r="D11" s="279"/>
      <c r="E11" s="279"/>
      <c r="F11" s="119" t="s">
        <v>15</v>
      </c>
      <c r="G11" s="279" t="str">
        <f t="shared" si="1"/>
        <v>02-</v>
      </c>
      <c r="H11" s="279"/>
      <c r="I11" s="279"/>
      <c r="J11" s="280"/>
      <c r="L11" s="282"/>
      <c r="M11" s="122">
        <v>42155</v>
      </c>
    </row>
    <row r="12" spans="2:13" ht="20.100000000000001" customHeight="1">
      <c r="B12" s="118" t="s">
        <v>250</v>
      </c>
      <c r="C12" s="279" t="str">
        <f t="shared" si="0"/>
        <v>02-</v>
      </c>
      <c r="D12" s="279"/>
      <c r="E12" s="279"/>
      <c r="F12" s="119" t="s">
        <v>250</v>
      </c>
      <c r="G12" s="279" t="str">
        <f t="shared" si="1"/>
        <v>02-</v>
      </c>
      <c r="H12" s="279"/>
      <c r="I12" s="279"/>
      <c r="J12" s="280"/>
    </row>
    <row r="13" spans="2:13" ht="20.100000000000001" customHeight="1">
      <c r="B13" s="118" t="s">
        <v>256</v>
      </c>
      <c r="C13" s="279" t="str">
        <f t="shared" si="0"/>
        <v>서비스</v>
      </c>
      <c r="D13" s="279"/>
      <c r="E13" s="279"/>
      <c r="F13" s="119" t="s">
        <v>248</v>
      </c>
      <c r="G13" s="279" t="str">
        <f t="shared" si="1"/>
        <v>제조업</v>
      </c>
      <c r="H13" s="279"/>
      <c r="I13" s="279"/>
      <c r="J13" s="280"/>
    </row>
    <row r="14" spans="2:13" ht="20.100000000000001" customHeight="1">
      <c r="B14" s="124" t="s">
        <v>255</v>
      </c>
      <c r="C14" s="287" t="str">
        <f t="shared" si="0"/>
        <v>온라인</v>
      </c>
      <c r="D14" s="287"/>
      <c r="E14" s="287"/>
      <c r="F14" s="125" t="s">
        <v>249</v>
      </c>
      <c r="G14" s="287" t="str">
        <f t="shared" si="1"/>
        <v>자동차부품</v>
      </c>
      <c r="H14" s="287"/>
      <c r="I14" s="287"/>
      <c r="J14" s="288"/>
      <c r="L14" s="123"/>
      <c r="M14" s="123"/>
    </row>
    <row r="15" spans="2:13" ht="20.100000000000001" customHeight="1">
      <c r="B15" s="112"/>
    </row>
    <row r="16" spans="2:13" ht="20.100000000000001" customHeight="1" thickBot="1">
      <c r="B16" s="126" t="s">
        <v>246</v>
      </c>
      <c r="L16" s="253" t="s">
        <v>287</v>
      </c>
    </row>
    <row r="17" spans="2:13" ht="20.100000000000001" customHeight="1">
      <c r="B17" s="189" t="s">
        <v>253</v>
      </c>
      <c r="C17" s="115" t="s">
        <v>227</v>
      </c>
      <c r="D17" s="115" t="s">
        <v>221</v>
      </c>
      <c r="E17" s="115" t="s">
        <v>36</v>
      </c>
      <c r="F17" s="127" t="s">
        <v>37</v>
      </c>
      <c r="G17" s="115" t="s">
        <v>40</v>
      </c>
      <c r="H17" s="115" t="s">
        <v>188</v>
      </c>
      <c r="I17" s="193" t="s">
        <v>254</v>
      </c>
      <c r="J17" s="193" t="s">
        <v>219</v>
      </c>
      <c r="L17" s="116" t="s">
        <v>275</v>
      </c>
      <c r="M17" s="192">
        <v>42134</v>
      </c>
    </row>
    <row r="18" spans="2:13" ht="20.100000000000001" customHeight="1">
      <c r="B18" s="128">
        <f>'연결 거래명세서'!B6</f>
        <v>42134</v>
      </c>
      <c r="C18" s="188" t="str">
        <f>'연결 거래명세서'!C6</f>
        <v>AA-001</v>
      </c>
      <c r="D18" s="129" t="str">
        <f>'연결 거래명세서'!D6</f>
        <v>R</v>
      </c>
      <c r="E18" s="129">
        <f>'연결 거래명세서'!E6</f>
        <v>10</v>
      </c>
      <c r="F18" s="130">
        <f>'연결 거래명세서'!F6</f>
        <v>10000</v>
      </c>
      <c r="G18" s="130">
        <f>'연결 거래명세서'!G6</f>
        <v>100000</v>
      </c>
      <c r="H18" s="130">
        <f>'연결 거래명세서'!H6</f>
        <v>10000</v>
      </c>
      <c r="I18" s="131">
        <f>'연결 거래명세서'!I6</f>
        <v>110000</v>
      </c>
      <c r="J18" s="146">
        <f>'연결 거래명세서'!J6</f>
        <v>0</v>
      </c>
      <c r="L18" s="254" t="s">
        <v>204</v>
      </c>
      <c r="M18" s="191">
        <v>15000</v>
      </c>
    </row>
    <row r="19" spans="2:13" ht="20.100000000000001" customHeight="1">
      <c r="B19" s="128">
        <f>'연결 거래명세서'!B7</f>
        <v>42134</v>
      </c>
      <c r="C19" s="188" t="str">
        <f>'연결 거래명세서'!C7</f>
        <v>AA-001</v>
      </c>
      <c r="D19" s="129" t="str">
        <f>'연결 거래명세서'!D7</f>
        <v>R</v>
      </c>
      <c r="E19" s="129">
        <f>'연결 거래명세서'!E7</f>
        <v>30</v>
      </c>
      <c r="F19" s="130">
        <f>'연결 거래명세서'!F7</f>
        <v>10000</v>
      </c>
      <c r="G19" s="130">
        <f>'연결 거래명세서'!G7</f>
        <v>300000</v>
      </c>
      <c r="H19" s="130">
        <f>'연결 거래명세서'!H7</f>
        <v>30000</v>
      </c>
      <c r="I19" s="131">
        <f>'연결 거래명세서'!I7</f>
        <v>330000</v>
      </c>
      <c r="J19" s="146">
        <f>'연결 거래명세서'!J7</f>
        <v>0</v>
      </c>
      <c r="L19" s="254" t="s">
        <v>205</v>
      </c>
      <c r="M19" s="261" t="s">
        <v>282</v>
      </c>
    </row>
    <row r="20" spans="2:13" ht="20.100000000000001" customHeight="1" thickBot="1">
      <c r="B20" s="128">
        <f>'연결 거래명세서'!B8</f>
        <v>0</v>
      </c>
      <c r="C20" s="188">
        <f>'연결 거래명세서'!C8</f>
        <v>0</v>
      </c>
      <c r="D20" s="129">
        <f>'연결 거래명세서'!D8</f>
        <v>0</v>
      </c>
      <c r="E20" s="129">
        <f>'연결 거래명세서'!E8</f>
        <v>0</v>
      </c>
      <c r="F20" s="130">
        <f>'연결 거래명세서'!F8</f>
        <v>0</v>
      </c>
      <c r="G20" s="130">
        <f>'연결 거래명세서'!G8</f>
        <v>0</v>
      </c>
      <c r="H20" s="130">
        <f>'연결 거래명세서'!H8</f>
        <v>0</v>
      </c>
      <c r="I20" s="131">
        <f>'연결 거래명세서'!I8</f>
        <v>0</v>
      </c>
      <c r="J20" s="146">
        <f>'연결 거래명세서'!J8</f>
        <v>0</v>
      </c>
      <c r="L20" s="259" t="s">
        <v>290</v>
      </c>
      <c r="M20" s="194" t="s">
        <v>289</v>
      </c>
    </row>
    <row r="21" spans="2:13" ht="20.100000000000001" customHeight="1">
      <c r="B21" s="128">
        <f>'연결 거래명세서'!B9</f>
        <v>0</v>
      </c>
      <c r="C21" s="188">
        <f>'연결 거래명세서'!C9</f>
        <v>0</v>
      </c>
      <c r="D21" s="129">
        <f>'연결 거래명세서'!D9</f>
        <v>0</v>
      </c>
      <c r="E21" s="129">
        <f>'연결 거래명세서'!E9</f>
        <v>0</v>
      </c>
      <c r="F21" s="130">
        <f>'연결 거래명세서'!F9</f>
        <v>0</v>
      </c>
      <c r="G21" s="130">
        <f>'연결 거래명세서'!G9</f>
        <v>0</v>
      </c>
      <c r="H21" s="130">
        <f>'연결 거래명세서'!H9</f>
        <v>0</v>
      </c>
      <c r="I21" s="131">
        <f>'연결 거래명세서'!I9</f>
        <v>0</v>
      </c>
      <c r="J21" s="146">
        <f>'연결 거래명세서'!J9</f>
        <v>0</v>
      </c>
    </row>
    <row r="22" spans="2:13" ht="20.100000000000001" customHeight="1">
      <c r="B22" s="128">
        <f>'연결 거래명세서'!B10</f>
        <v>0</v>
      </c>
      <c r="C22" s="188">
        <f>'연결 거래명세서'!C10</f>
        <v>0</v>
      </c>
      <c r="D22" s="129">
        <f>'연결 거래명세서'!D10</f>
        <v>0</v>
      </c>
      <c r="E22" s="129">
        <f>'연결 거래명세서'!E10</f>
        <v>0</v>
      </c>
      <c r="F22" s="130">
        <f>'연결 거래명세서'!F10</f>
        <v>0</v>
      </c>
      <c r="G22" s="130">
        <f>'연결 거래명세서'!G10</f>
        <v>0</v>
      </c>
      <c r="H22" s="130">
        <f>'연결 거래명세서'!H10</f>
        <v>0</v>
      </c>
      <c r="I22" s="131">
        <f>'연결 거래명세서'!I10</f>
        <v>0</v>
      </c>
      <c r="J22" s="146">
        <f>'연결 거래명세서'!J10</f>
        <v>0</v>
      </c>
    </row>
    <row r="23" spans="2:13" ht="20.100000000000001" customHeight="1">
      <c r="B23" s="128">
        <f>'연결 거래명세서'!B11</f>
        <v>0</v>
      </c>
      <c r="C23" s="188">
        <f>'연결 거래명세서'!C11</f>
        <v>0</v>
      </c>
      <c r="D23" s="129">
        <f>'연결 거래명세서'!D11</f>
        <v>0</v>
      </c>
      <c r="E23" s="129">
        <f>'연결 거래명세서'!E11</f>
        <v>0</v>
      </c>
      <c r="F23" s="130">
        <f>'연결 거래명세서'!F11</f>
        <v>0</v>
      </c>
      <c r="G23" s="130">
        <f>'연결 거래명세서'!G11</f>
        <v>0</v>
      </c>
      <c r="H23" s="130">
        <f>'연결 거래명세서'!H11</f>
        <v>0</v>
      </c>
      <c r="I23" s="131">
        <f>'연결 거래명세서'!I11</f>
        <v>0</v>
      </c>
      <c r="J23" s="146">
        <f>'연결 거래명세서'!J11</f>
        <v>0</v>
      </c>
    </row>
    <row r="24" spans="2:13" ht="20.100000000000001" customHeight="1">
      <c r="B24" s="128">
        <f>'연결 거래명세서'!B12</f>
        <v>0</v>
      </c>
      <c r="C24" s="188">
        <f>'연결 거래명세서'!C12</f>
        <v>0</v>
      </c>
      <c r="D24" s="129">
        <f>'연결 거래명세서'!D12</f>
        <v>0</v>
      </c>
      <c r="E24" s="129">
        <f>'연결 거래명세서'!E12</f>
        <v>0</v>
      </c>
      <c r="F24" s="130">
        <f>'연결 거래명세서'!F12</f>
        <v>0</v>
      </c>
      <c r="G24" s="130">
        <f>'연결 거래명세서'!G12</f>
        <v>0</v>
      </c>
      <c r="H24" s="130">
        <f>'연결 거래명세서'!H12</f>
        <v>0</v>
      </c>
      <c r="I24" s="131">
        <f>'연결 거래명세서'!I12</f>
        <v>0</v>
      </c>
      <c r="J24" s="146">
        <f>'연결 거래명세서'!J12</f>
        <v>0</v>
      </c>
    </row>
    <row r="25" spans="2:13" ht="20.100000000000001" customHeight="1">
      <c r="B25" s="128">
        <f>'연결 거래명세서'!B13</f>
        <v>0</v>
      </c>
      <c r="C25" s="188">
        <f>'연결 거래명세서'!C13</f>
        <v>0</v>
      </c>
      <c r="D25" s="129">
        <f>'연결 거래명세서'!D13</f>
        <v>0</v>
      </c>
      <c r="E25" s="129">
        <f>'연결 거래명세서'!E13</f>
        <v>0</v>
      </c>
      <c r="F25" s="130">
        <f>'연결 거래명세서'!F13</f>
        <v>0</v>
      </c>
      <c r="G25" s="130">
        <f>'연결 거래명세서'!G13</f>
        <v>0</v>
      </c>
      <c r="H25" s="130">
        <f>'연결 거래명세서'!H13</f>
        <v>0</v>
      </c>
      <c r="I25" s="131">
        <f>'연결 거래명세서'!I13</f>
        <v>0</v>
      </c>
      <c r="J25" s="146">
        <f>'연결 거래명세서'!J13</f>
        <v>0</v>
      </c>
    </row>
    <row r="26" spans="2:13" ht="20.100000000000001" customHeight="1">
      <c r="B26" s="128">
        <f>'연결 거래명세서'!B14</f>
        <v>0</v>
      </c>
      <c r="C26" s="188">
        <f>'연결 거래명세서'!C14</f>
        <v>0</v>
      </c>
      <c r="D26" s="129">
        <f>'연결 거래명세서'!D14</f>
        <v>0</v>
      </c>
      <c r="E26" s="129">
        <f>'연결 거래명세서'!E14</f>
        <v>0</v>
      </c>
      <c r="F26" s="130">
        <f>'연결 거래명세서'!F14</f>
        <v>0</v>
      </c>
      <c r="G26" s="130">
        <f>'연결 거래명세서'!G14</f>
        <v>0</v>
      </c>
      <c r="H26" s="130">
        <f>'연결 거래명세서'!H14</f>
        <v>0</v>
      </c>
      <c r="I26" s="131">
        <f>'연결 거래명세서'!I14</f>
        <v>0</v>
      </c>
      <c r="J26" s="146">
        <f>'연결 거래명세서'!J14</f>
        <v>0</v>
      </c>
    </row>
    <row r="27" spans="2:13" ht="20.100000000000001" customHeight="1">
      <c r="B27" s="128">
        <f>'연결 거래명세서'!B15</f>
        <v>0</v>
      </c>
      <c r="C27" s="188">
        <f>'연결 거래명세서'!C15</f>
        <v>0</v>
      </c>
      <c r="D27" s="129">
        <f>'연결 거래명세서'!D15</f>
        <v>0</v>
      </c>
      <c r="E27" s="129">
        <f>'연결 거래명세서'!E15</f>
        <v>0</v>
      </c>
      <c r="F27" s="130">
        <f>'연결 거래명세서'!F15</f>
        <v>0</v>
      </c>
      <c r="G27" s="130">
        <f>'연결 거래명세서'!G15</f>
        <v>0</v>
      </c>
      <c r="H27" s="130">
        <f>'연결 거래명세서'!H15</f>
        <v>0</v>
      </c>
      <c r="I27" s="131">
        <f>'연결 거래명세서'!I15</f>
        <v>0</v>
      </c>
      <c r="J27" s="146">
        <f>'연결 거래명세서'!J15</f>
        <v>0</v>
      </c>
    </row>
    <row r="28" spans="2:13" ht="20.100000000000001" customHeight="1">
      <c r="B28" s="128">
        <f>'연결 거래명세서'!B16</f>
        <v>0</v>
      </c>
      <c r="C28" s="188">
        <f>'연결 거래명세서'!C16</f>
        <v>0</v>
      </c>
      <c r="D28" s="129">
        <f>'연결 거래명세서'!D16</f>
        <v>0</v>
      </c>
      <c r="E28" s="129">
        <f>'연결 거래명세서'!E16</f>
        <v>0</v>
      </c>
      <c r="F28" s="130">
        <f>'연결 거래명세서'!F16</f>
        <v>0</v>
      </c>
      <c r="G28" s="130">
        <f>'연결 거래명세서'!G16</f>
        <v>0</v>
      </c>
      <c r="H28" s="130">
        <f>'연결 거래명세서'!H16</f>
        <v>0</v>
      </c>
      <c r="I28" s="131">
        <f>'연결 거래명세서'!I16</f>
        <v>0</v>
      </c>
      <c r="J28" s="146">
        <f>'연결 거래명세서'!J16</f>
        <v>0</v>
      </c>
    </row>
    <row r="29" spans="2:13" ht="20.100000000000001" customHeight="1">
      <c r="B29" s="128">
        <f>'연결 거래명세서'!B17</f>
        <v>0</v>
      </c>
      <c r="C29" s="188">
        <f>'연결 거래명세서'!C17</f>
        <v>0</v>
      </c>
      <c r="D29" s="129">
        <f>'연결 거래명세서'!D17</f>
        <v>0</v>
      </c>
      <c r="E29" s="129">
        <f>'연결 거래명세서'!E17</f>
        <v>0</v>
      </c>
      <c r="F29" s="130">
        <f>'연결 거래명세서'!F17</f>
        <v>0</v>
      </c>
      <c r="G29" s="130">
        <f>'연결 거래명세서'!G17</f>
        <v>0</v>
      </c>
      <c r="H29" s="130">
        <f>'연결 거래명세서'!H17</f>
        <v>0</v>
      </c>
      <c r="I29" s="131">
        <f>'연결 거래명세서'!I17</f>
        <v>0</v>
      </c>
      <c r="J29" s="146">
        <f>'연결 거래명세서'!J17</f>
        <v>0</v>
      </c>
    </row>
    <row r="30" spans="2:13" ht="20.100000000000001" customHeight="1">
      <c r="B30" s="128">
        <f>'연결 거래명세서'!B18</f>
        <v>0</v>
      </c>
      <c r="C30" s="188">
        <f>'연결 거래명세서'!C18</f>
        <v>0</v>
      </c>
      <c r="D30" s="129">
        <f>'연결 거래명세서'!D18</f>
        <v>0</v>
      </c>
      <c r="E30" s="129">
        <f>'연결 거래명세서'!E18</f>
        <v>0</v>
      </c>
      <c r="F30" s="130">
        <f>'연결 거래명세서'!F18</f>
        <v>0</v>
      </c>
      <c r="G30" s="130">
        <f>'연결 거래명세서'!G18</f>
        <v>0</v>
      </c>
      <c r="H30" s="130">
        <f>'연결 거래명세서'!H18</f>
        <v>0</v>
      </c>
      <c r="I30" s="131">
        <f>'연결 거래명세서'!I18</f>
        <v>0</v>
      </c>
      <c r="J30" s="146">
        <f>'연결 거래명세서'!J18</f>
        <v>0</v>
      </c>
    </row>
    <row r="31" spans="2:13" ht="20.100000000000001" customHeight="1">
      <c r="B31" s="128">
        <f>'연결 거래명세서'!B19</f>
        <v>0</v>
      </c>
      <c r="C31" s="188">
        <f>'연결 거래명세서'!C19</f>
        <v>0</v>
      </c>
      <c r="D31" s="129">
        <f>'연결 거래명세서'!D19</f>
        <v>0</v>
      </c>
      <c r="E31" s="129">
        <f>'연결 거래명세서'!E19</f>
        <v>0</v>
      </c>
      <c r="F31" s="130">
        <f>'연결 거래명세서'!F19</f>
        <v>0</v>
      </c>
      <c r="G31" s="130">
        <f>'연결 거래명세서'!G19</f>
        <v>0</v>
      </c>
      <c r="H31" s="130">
        <f>'연결 거래명세서'!H19</f>
        <v>0</v>
      </c>
      <c r="I31" s="131">
        <f>'연결 거래명세서'!I19</f>
        <v>0</v>
      </c>
      <c r="J31" s="146">
        <f>'연결 거래명세서'!J19</f>
        <v>0</v>
      </c>
    </row>
    <row r="32" spans="2:13" ht="20.100000000000001" customHeight="1">
      <c r="B32" s="128">
        <f>'연결 거래명세서'!B20</f>
        <v>0</v>
      </c>
      <c r="C32" s="188">
        <f>'연결 거래명세서'!C20</f>
        <v>0</v>
      </c>
      <c r="D32" s="129">
        <f>'연결 거래명세서'!D20</f>
        <v>0</v>
      </c>
      <c r="E32" s="129">
        <f>'연결 거래명세서'!E20</f>
        <v>0</v>
      </c>
      <c r="F32" s="130">
        <f>'연결 거래명세서'!F20</f>
        <v>0</v>
      </c>
      <c r="G32" s="130">
        <f>'연결 거래명세서'!G20</f>
        <v>0</v>
      </c>
      <c r="H32" s="130">
        <f>'연결 거래명세서'!H20</f>
        <v>0</v>
      </c>
      <c r="I32" s="131">
        <f>'연결 거래명세서'!I20</f>
        <v>0</v>
      </c>
      <c r="J32" s="146">
        <f>'연결 거래명세서'!J20</f>
        <v>0</v>
      </c>
    </row>
    <row r="33" spans="2:10" ht="20.100000000000001" customHeight="1">
      <c r="B33" s="128">
        <f>'연결 거래명세서'!B21</f>
        <v>0</v>
      </c>
      <c r="C33" s="188">
        <f>'연결 거래명세서'!C21</f>
        <v>0</v>
      </c>
      <c r="D33" s="129">
        <f>'연결 거래명세서'!D21</f>
        <v>0</v>
      </c>
      <c r="E33" s="129">
        <f>'연결 거래명세서'!E21</f>
        <v>0</v>
      </c>
      <c r="F33" s="130">
        <f>'연결 거래명세서'!F21</f>
        <v>0</v>
      </c>
      <c r="G33" s="130">
        <f>'연결 거래명세서'!G21</f>
        <v>0</v>
      </c>
      <c r="H33" s="130">
        <f>'연결 거래명세서'!H21</f>
        <v>0</v>
      </c>
      <c r="I33" s="131">
        <f>'연결 거래명세서'!I21</f>
        <v>0</v>
      </c>
      <c r="J33" s="146">
        <f>'연결 거래명세서'!J21</f>
        <v>0</v>
      </c>
    </row>
    <row r="34" spans="2:10" ht="20.100000000000001" customHeight="1">
      <c r="B34" s="128">
        <f>'연결 거래명세서'!B22</f>
        <v>0</v>
      </c>
      <c r="C34" s="188">
        <f>'연결 거래명세서'!C22</f>
        <v>0</v>
      </c>
      <c r="D34" s="129">
        <f>'연결 거래명세서'!D22</f>
        <v>0</v>
      </c>
      <c r="E34" s="129">
        <f>'연결 거래명세서'!E22</f>
        <v>0</v>
      </c>
      <c r="F34" s="130">
        <f>'연결 거래명세서'!F22</f>
        <v>0</v>
      </c>
      <c r="G34" s="130">
        <f>'연결 거래명세서'!G22</f>
        <v>0</v>
      </c>
      <c r="H34" s="130">
        <f>'연결 거래명세서'!H22</f>
        <v>0</v>
      </c>
      <c r="I34" s="131">
        <f>'연결 거래명세서'!I22</f>
        <v>0</v>
      </c>
      <c r="J34" s="146">
        <f>'연결 거래명세서'!J22</f>
        <v>0</v>
      </c>
    </row>
    <row r="35" spans="2:10" ht="20.100000000000001" customHeight="1">
      <c r="B35" s="128">
        <f>'연결 거래명세서'!B23</f>
        <v>0</v>
      </c>
      <c r="C35" s="188">
        <f>'연결 거래명세서'!C23</f>
        <v>0</v>
      </c>
      <c r="D35" s="129">
        <f>'연결 거래명세서'!D23</f>
        <v>0</v>
      </c>
      <c r="E35" s="129">
        <f>'연결 거래명세서'!E23</f>
        <v>0</v>
      </c>
      <c r="F35" s="130">
        <f>'연결 거래명세서'!F23</f>
        <v>0</v>
      </c>
      <c r="G35" s="130">
        <f>'연결 거래명세서'!G23</f>
        <v>0</v>
      </c>
      <c r="H35" s="130">
        <f>'연결 거래명세서'!H23</f>
        <v>0</v>
      </c>
      <c r="I35" s="131">
        <f>'연결 거래명세서'!I23</f>
        <v>0</v>
      </c>
      <c r="J35" s="146">
        <f>'연결 거래명세서'!J23</f>
        <v>0</v>
      </c>
    </row>
    <row r="36" spans="2:10" ht="20.100000000000001" customHeight="1">
      <c r="B36" s="128">
        <f>'연결 거래명세서'!B24</f>
        <v>0</v>
      </c>
      <c r="C36" s="188">
        <f>'연결 거래명세서'!C24</f>
        <v>0</v>
      </c>
      <c r="D36" s="129">
        <f>'연결 거래명세서'!D24</f>
        <v>0</v>
      </c>
      <c r="E36" s="129">
        <f>'연결 거래명세서'!E24</f>
        <v>0</v>
      </c>
      <c r="F36" s="130">
        <f>'연결 거래명세서'!F24</f>
        <v>0</v>
      </c>
      <c r="G36" s="130">
        <f>'연결 거래명세서'!G24</f>
        <v>0</v>
      </c>
      <c r="H36" s="130">
        <f>'연결 거래명세서'!H24</f>
        <v>0</v>
      </c>
      <c r="I36" s="131">
        <f>'연결 거래명세서'!I24</f>
        <v>0</v>
      </c>
      <c r="J36" s="146">
        <f>'연결 거래명세서'!J24</f>
        <v>0</v>
      </c>
    </row>
    <row r="37" spans="2:10" ht="20.100000000000001" customHeight="1">
      <c r="B37" s="128">
        <f>'연결 거래명세서'!B25</f>
        <v>0</v>
      </c>
      <c r="C37" s="188">
        <f>'연결 거래명세서'!C25</f>
        <v>0</v>
      </c>
      <c r="D37" s="129">
        <f>'연결 거래명세서'!D25</f>
        <v>0</v>
      </c>
      <c r="E37" s="129">
        <f>'연결 거래명세서'!E25</f>
        <v>0</v>
      </c>
      <c r="F37" s="130">
        <f>'연결 거래명세서'!F25</f>
        <v>0</v>
      </c>
      <c r="G37" s="130">
        <f>'연결 거래명세서'!G25</f>
        <v>0</v>
      </c>
      <c r="H37" s="130">
        <f>'연결 거래명세서'!H25</f>
        <v>0</v>
      </c>
      <c r="I37" s="131">
        <f>'연결 거래명세서'!I25</f>
        <v>0</v>
      </c>
      <c r="J37" s="146">
        <f>'연결 거래명세서'!J25</f>
        <v>0</v>
      </c>
    </row>
    <row r="38" spans="2:10" ht="20.100000000000001" customHeight="1">
      <c r="B38" s="128">
        <f>'연결 거래명세서'!B26</f>
        <v>0</v>
      </c>
      <c r="C38" s="188">
        <f>'연결 거래명세서'!C26</f>
        <v>0</v>
      </c>
      <c r="D38" s="129">
        <f>'연결 거래명세서'!D26</f>
        <v>0</v>
      </c>
      <c r="E38" s="129">
        <f>'연결 거래명세서'!E26</f>
        <v>0</v>
      </c>
      <c r="F38" s="130">
        <f>'연결 거래명세서'!F26</f>
        <v>0</v>
      </c>
      <c r="G38" s="130">
        <f>'연결 거래명세서'!G26</f>
        <v>0</v>
      </c>
      <c r="H38" s="130">
        <f>'연결 거래명세서'!H26</f>
        <v>0</v>
      </c>
      <c r="I38" s="131">
        <f>'연결 거래명세서'!I26</f>
        <v>0</v>
      </c>
      <c r="J38" s="146">
        <f>'연결 거래명세서'!J26</f>
        <v>0</v>
      </c>
    </row>
    <row r="39" spans="2:10" ht="20.100000000000001" customHeight="1">
      <c r="B39" s="128">
        <f>'연결 거래명세서'!B27</f>
        <v>0</v>
      </c>
      <c r="C39" s="188">
        <f>'연결 거래명세서'!C27</f>
        <v>0</v>
      </c>
      <c r="D39" s="129">
        <f>'연결 거래명세서'!D27</f>
        <v>0</v>
      </c>
      <c r="E39" s="129">
        <f>'연결 거래명세서'!E27</f>
        <v>0</v>
      </c>
      <c r="F39" s="130">
        <f>'연결 거래명세서'!F27</f>
        <v>0</v>
      </c>
      <c r="G39" s="130">
        <f>'연결 거래명세서'!G27</f>
        <v>0</v>
      </c>
      <c r="H39" s="130">
        <f>'연결 거래명세서'!H27</f>
        <v>0</v>
      </c>
      <c r="I39" s="131">
        <f>'연결 거래명세서'!I27</f>
        <v>0</v>
      </c>
      <c r="J39" s="146">
        <f>'연결 거래명세서'!J27</f>
        <v>0</v>
      </c>
    </row>
    <row r="40" spans="2:10" ht="20.100000000000001" customHeight="1">
      <c r="B40" s="128">
        <f>'연결 거래명세서'!B28</f>
        <v>0</v>
      </c>
      <c r="C40" s="188">
        <f>'연결 거래명세서'!C28</f>
        <v>0</v>
      </c>
      <c r="D40" s="129">
        <f>'연결 거래명세서'!D28</f>
        <v>0</v>
      </c>
      <c r="E40" s="129">
        <f>'연결 거래명세서'!E28</f>
        <v>0</v>
      </c>
      <c r="F40" s="130">
        <f>'연결 거래명세서'!F28</f>
        <v>0</v>
      </c>
      <c r="G40" s="130">
        <f>'연결 거래명세서'!G28</f>
        <v>0</v>
      </c>
      <c r="H40" s="130">
        <f>'연결 거래명세서'!H28</f>
        <v>0</v>
      </c>
      <c r="I40" s="131">
        <f>'연결 거래명세서'!I28</f>
        <v>0</v>
      </c>
      <c r="J40" s="146">
        <f>'연결 거래명세서'!J28</f>
        <v>0</v>
      </c>
    </row>
    <row r="41" spans="2:10" ht="20.100000000000001" customHeight="1">
      <c r="B41" s="128">
        <f>'연결 거래명세서'!B29</f>
        <v>0</v>
      </c>
      <c r="C41" s="188">
        <f>'연결 거래명세서'!C29</f>
        <v>0</v>
      </c>
      <c r="D41" s="129">
        <f>'연결 거래명세서'!D29</f>
        <v>0</v>
      </c>
      <c r="E41" s="129">
        <f>'연결 거래명세서'!E29</f>
        <v>0</v>
      </c>
      <c r="F41" s="130">
        <f>'연결 거래명세서'!F29</f>
        <v>0</v>
      </c>
      <c r="G41" s="130">
        <f>'연결 거래명세서'!G29</f>
        <v>0</v>
      </c>
      <c r="H41" s="130">
        <f>'연결 거래명세서'!H29</f>
        <v>0</v>
      </c>
      <c r="I41" s="131">
        <f>'연결 거래명세서'!I29</f>
        <v>0</v>
      </c>
      <c r="J41" s="146">
        <f>'연결 거래명세서'!J29</f>
        <v>0</v>
      </c>
    </row>
    <row r="42" spans="2:10" ht="20.100000000000001" customHeight="1">
      <c r="B42" s="128">
        <f>'연결 거래명세서'!B30</f>
        <v>0</v>
      </c>
      <c r="C42" s="188">
        <f>'연결 거래명세서'!C30</f>
        <v>0</v>
      </c>
      <c r="D42" s="129">
        <f>'연결 거래명세서'!D30</f>
        <v>0</v>
      </c>
      <c r="E42" s="129">
        <f>'연결 거래명세서'!E30</f>
        <v>0</v>
      </c>
      <c r="F42" s="130">
        <f>'연결 거래명세서'!F30</f>
        <v>0</v>
      </c>
      <c r="G42" s="130">
        <f>'연결 거래명세서'!G30</f>
        <v>0</v>
      </c>
      <c r="H42" s="130">
        <f>'연결 거래명세서'!H30</f>
        <v>0</v>
      </c>
      <c r="I42" s="131">
        <f>'연결 거래명세서'!I30</f>
        <v>0</v>
      </c>
      <c r="J42" s="146">
        <f>'연결 거래명세서'!J30</f>
        <v>0</v>
      </c>
    </row>
    <row r="43" spans="2:10" ht="20.100000000000001" customHeight="1">
      <c r="B43" s="128">
        <f>'연결 거래명세서'!B31</f>
        <v>0</v>
      </c>
      <c r="C43" s="188">
        <f>'연결 거래명세서'!C31</f>
        <v>0</v>
      </c>
      <c r="D43" s="129">
        <f>'연결 거래명세서'!D31</f>
        <v>0</v>
      </c>
      <c r="E43" s="129">
        <f>'연결 거래명세서'!E31</f>
        <v>0</v>
      </c>
      <c r="F43" s="130">
        <f>'연결 거래명세서'!F31</f>
        <v>0</v>
      </c>
      <c r="G43" s="130">
        <f>'연결 거래명세서'!G31</f>
        <v>0</v>
      </c>
      <c r="H43" s="130">
        <f>'연결 거래명세서'!H31</f>
        <v>0</v>
      </c>
      <c r="I43" s="131">
        <f>'연결 거래명세서'!I31</f>
        <v>0</v>
      </c>
      <c r="J43" s="146">
        <f>'연결 거래명세서'!J31</f>
        <v>0</v>
      </c>
    </row>
    <row r="44" spans="2:10" ht="20.100000000000001" customHeight="1">
      <c r="B44" s="128">
        <f>'연결 거래명세서'!B32</f>
        <v>0</v>
      </c>
      <c r="C44" s="188">
        <f>'연결 거래명세서'!C32</f>
        <v>0</v>
      </c>
      <c r="D44" s="129">
        <f>'연결 거래명세서'!D32</f>
        <v>0</v>
      </c>
      <c r="E44" s="129">
        <f>'연결 거래명세서'!E32</f>
        <v>0</v>
      </c>
      <c r="F44" s="130">
        <f>'연결 거래명세서'!F32</f>
        <v>0</v>
      </c>
      <c r="G44" s="130">
        <f>'연결 거래명세서'!G32</f>
        <v>0</v>
      </c>
      <c r="H44" s="130">
        <f>'연결 거래명세서'!H32</f>
        <v>0</v>
      </c>
      <c r="I44" s="131">
        <f>'연결 거래명세서'!I32</f>
        <v>0</v>
      </c>
      <c r="J44" s="146">
        <f>'연결 거래명세서'!J32</f>
        <v>0</v>
      </c>
    </row>
    <row r="45" spans="2:10" ht="20.100000000000001" customHeight="1">
      <c r="B45" s="128">
        <f>'연결 거래명세서'!B33</f>
        <v>0</v>
      </c>
      <c r="C45" s="188">
        <f>'연결 거래명세서'!C33</f>
        <v>0</v>
      </c>
      <c r="D45" s="129">
        <f>'연결 거래명세서'!D33</f>
        <v>0</v>
      </c>
      <c r="E45" s="129">
        <f>'연결 거래명세서'!E33</f>
        <v>0</v>
      </c>
      <c r="F45" s="130">
        <f>'연결 거래명세서'!F33</f>
        <v>0</v>
      </c>
      <c r="G45" s="130">
        <f>'연결 거래명세서'!G33</f>
        <v>0</v>
      </c>
      <c r="H45" s="130">
        <f>'연결 거래명세서'!H33</f>
        <v>0</v>
      </c>
      <c r="I45" s="131">
        <f>'연결 거래명세서'!I33</f>
        <v>0</v>
      </c>
      <c r="J45" s="146">
        <f>'연결 거래명세서'!J33</f>
        <v>0</v>
      </c>
    </row>
    <row r="46" spans="2:10" ht="20.100000000000001" customHeight="1">
      <c r="B46" s="128">
        <f>'연결 거래명세서'!B34</f>
        <v>0</v>
      </c>
      <c r="C46" s="188">
        <f>'연결 거래명세서'!C34</f>
        <v>0</v>
      </c>
      <c r="D46" s="129">
        <f>'연결 거래명세서'!D34</f>
        <v>0</v>
      </c>
      <c r="E46" s="129">
        <f>'연결 거래명세서'!E34</f>
        <v>0</v>
      </c>
      <c r="F46" s="130">
        <f>'연결 거래명세서'!F34</f>
        <v>0</v>
      </c>
      <c r="G46" s="130">
        <f>'연결 거래명세서'!G34</f>
        <v>0</v>
      </c>
      <c r="H46" s="130">
        <f>'연결 거래명세서'!H34</f>
        <v>0</v>
      </c>
      <c r="I46" s="131">
        <f>'연결 거래명세서'!I34</f>
        <v>0</v>
      </c>
      <c r="J46" s="146">
        <f>'연결 거래명세서'!J34</f>
        <v>0</v>
      </c>
    </row>
    <row r="47" spans="2:10" ht="20.100000000000001" customHeight="1" thickBot="1">
      <c r="B47" s="138">
        <f>'연결 거래명세서'!B35</f>
        <v>0</v>
      </c>
      <c r="C47" s="139">
        <f>'연결 거래명세서'!C35</f>
        <v>0</v>
      </c>
      <c r="D47" s="140">
        <f>'연결 거래명세서'!D35</f>
        <v>0</v>
      </c>
      <c r="E47" s="140">
        <f>'연결 거래명세서'!E35</f>
        <v>0</v>
      </c>
      <c r="F47" s="141">
        <f>'연결 거래명세서'!F35</f>
        <v>0</v>
      </c>
      <c r="G47" s="141">
        <f>'연결 거래명세서'!G35</f>
        <v>0</v>
      </c>
      <c r="H47" s="141">
        <f>'연결 거래명세서'!H35</f>
        <v>0</v>
      </c>
      <c r="I47" s="142">
        <f>'연결 거래명세서'!I35</f>
        <v>0</v>
      </c>
      <c r="J47" s="147">
        <f>'연결 거래명세서'!J35</f>
        <v>0</v>
      </c>
    </row>
    <row r="48" spans="2:10" ht="20.100000000000001" customHeight="1" thickTop="1">
      <c r="B48" s="285" t="s">
        <v>274</v>
      </c>
      <c r="C48" s="286"/>
      <c r="D48" s="286"/>
      <c r="E48" s="286"/>
      <c r="F48" s="286"/>
      <c r="G48" s="143">
        <f>SUM(G18:G47)</f>
        <v>400000</v>
      </c>
      <c r="H48" s="143">
        <f>SUM(H18:H47)</f>
        <v>40000</v>
      </c>
      <c r="I48" s="144">
        <f>SUM(I18:I47)</f>
        <v>440000</v>
      </c>
      <c r="J48" s="145"/>
    </row>
    <row r="53" spans="4:10" ht="20.100000000000001" customHeight="1">
      <c r="D53" s="132"/>
      <c r="E53" s="133"/>
      <c r="F53" s="133"/>
      <c r="G53" s="133"/>
      <c r="H53" s="133"/>
      <c r="I53" s="133"/>
      <c r="J53" s="133"/>
    </row>
    <row r="54" spans="4:10" ht="20.100000000000001" customHeight="1">
      <c r="D54" s="132"/>
      <c r="E54" s="133"/>
      <c r="F54" s="133"/>
      <c r="G54" s="133"/>
      <c r="H54" s="133"/>
      <c r="I54" s="133"/>
      <c r="J54" s="133"/>
    </row>
    <row r="55" spans="4:10" ht="20.100000000000001" customHeight="1">
      <c r="D55" s="134"/>
      <c r="E55" s="133"/>
      <c r="F55" s="133"/>
      <c r="G55" s="133"/>
      <c r="H55" s="133"/>
      <c r="I55" s="133"/>
      <c r="J55" s="133"/>
    </row>
    <row r="56" spans="4:10" ht="20.100000000000001" customHeight="1">
      <c r="D56" s="134"/>
      <c r="E56" s="284" t="s">
        <v>33</v>
      </c>
      <c r="F56" s="284"/>
      <c r="G56" s="284"/>
      <c r="H56" s="284"/>
      <c r="I56" s="284"/>
      <c r="J56" s="284"/>
    </row>
    <row r="57" spans="4:10" ht="20.100000000000001" customHeight="1">
      <c r="D57" s="134"/>
      <c r="E57" s="283" t="s">
        <v>34</v>
      </c>
      <c r="F57" s="283"/>
      <c r="G57" s="283"/>
      <c r="H57" s="283"/>
      <c r="I57" s="283"/>
      <c r="J57" s="283"/>
    </row>
  </sheetData>
  <sheetProtection sheet="1" objects="1" scenarios="1" selectLockedCells="1"/>
  <mergeCells count="20">
    <mergeCell ref="L10:L11"/>
    <mergeCell ref="E57:J57"/>
    <mergeCell ref="E56:J56"/>
    <mergeCell ref="B48:F48"/>
    <mergeCell ref="C10:E10"/>
    <mergeCell ref="G14:J14"/>
    <mergeCell ref="G13:J13"/>
    <mergeCell ref="G10:J10"/>
    <mergeCell ref="C13:E13"/>
    <mergeCell ref="C14:E14"/>
    <mergeCell ref="G12:J12"/>
    <mergeCell ref="C12:E12"/>
    <mergeCell ref="C11:E11"/>
    <mergeCell ref="G7:J7"/>
    <mergeCell ref="C8:E8"/>
    <mergeCell ref="G8:J8"/>
    <mergeCell ref="C7:E7"/>
    <mergeCell ref="G11:J11"/>
    <mergeCell ref="C9:E9"/>
    <mergeCell ref="G9:J9"/>
  </mergeCells>
  <phoneticPr fontId="2" type="noConversion"/>
  <dataValidations count="3">
    <dataValidation type="list" allowBlank="1" showInputMessage="1" showErrorMessage="1" sqref="M8:M9" xr:uid="{00000000-0002-0000-1400-000000000000}">
      <formula1>거래처</formula1>
    </dataValidation>
    <dataValidation type="list" allowBlank="1" showInputMessage="1" showErrorMessage="1" sqref="M7" xr:uid="{00000000-0002-0000-1400-000001000000}">
      <formula1>"매입,매출"</formula1>
    </dataValidation>
    <dataValidation type="list" allowBlank="1" showInputMessage="1" showErrorMessage="1" sqref="M20" xr:uid="{00000000-0002-0000-1400-000002000000}">
      <formula1>"영수,청구"</formula1>
    </dataValidation>
  </dataValidations>
  <pageMargins left="0.74803149606299213" right="0.74803149606299213" top="0.78740157480314965" bottom="0.78740157480314965" header="0.51181102362204722" footer="0.51181102362204722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6" r:id="rId4" name="Group Box 4">
              <controlPr defaultSize="0" autoFill="0" autoPict="0">
                <anchor moveWithCells="1">
                  <from>
                    <xdr:col>13</xdr:col>
                    <xdr:colOff>171450</xdr:colOff>
                    <xdr:row>6</xdr:row>
                    <xdr:rowOff>66675</xdr:rowOff>
                  </from>
                  <to>
                    <xdr:col>17</xdr:col>
                    <xdr:colOff>104775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7" r:id="rId5" name="Option Button 5">
              <controlPr defaultSize="0" autoFill="0" autoLine="0" autoPict="0" macro="[0]!이동_견적서">
                <anchor moveWithCells="1">
                  <from>
                    <xdr:col>14</xdr:col>
                    <xdr:colOff>57150</xdr:colOff>
                    <xdr:row>7</xdr:row>
                    <xdr:rowOff>0</xdr:rowOff>
                  </from>
                  <to>
                    <xdr:col>15</xdr:col>
                    <xdr:colOff>190500</xdr:colOff>
                    <xdr:row>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9" r:id="rId6" name="Option Button 7">
              <controlPr defaultSize="0" autoFill="0" autoLine="0" autoPict="0" macro="[0]!이동_거래명세서">
                <anchor moveWithCells="1">
                  <from>
                    <xdr:col>14</xdr:col>
                    <xdr:colOff>57150</xdr:colOff>
                    <xdr:row>7</xdr:row>
                    <xdr:rowOff>228600</xdr:rowOff>
                  </from>
                  <to>
                    <xdr:col>15</xdr:col>
                    <xdr:colOff>190500</xdr:colOff>
                    <xdr:row>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0" r:id="rId7" name="Option Button 8">
              <controlPr defaultSize="0" autoFill="0" autoLine="0" autoPict="0" macro="[0]!이동_거래명세서2">
                <anchor moveWithCells="1">
                  <from>
                    <xdr:col>15</xdr:col>
                    <xdr:colOff>123825</xdr:colOff>
                    <xdr:row>7</xdr:row>
                    <xdr:rowOff>228600</xdr:rowOff>
                  </from>
                  <to>
                    <xdr:col>16</xdr:col>
                    <xdr:colOff>752475</xdr:colOff>
                    <xdr:row>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1" r:id="rId8" name="Option Button 9">
              <controlPr defaultSize="0" autoFill="0" autoLine="0" autoPict="0" macro="[0]!이동_세금계산서">
                <anchor moveWithCells="1">
                  <from>
                    <xdr:col>14</xdr:col>
                    <xdr:colOff>57150</xdr:colOff>
                    <xdr:row>8</xdr:row>
                    <xdr:rowOff>200025</xdr:rowOff>
                  </from>
                  <to>
                    <xdr:col>15</xdr:col>
                    <xdr:colOff>190500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2" r:id="rId9" name="Option Button 10">
              <controlPr defaultSize="0" autoFill="0" autoLine="0" autoPict="0" macro="[0]!이동_계산서">
                <anchor moveWithCells="1">
                  <from>
                    <xdr:col>15</xdr:col>
                    <xdr:colOff>123825</xdr:colOff>
                    <xdr:row>8</xdr:row>
                    <xdr:rowOff>200025</xdr:rowOff>
                  </from>
                  <to>
                    <xdr:col>16</xdr:col>
                    <xdr:colOff>752475</xdr:colOff>
                    <xdr:row>9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3">
    <tabColor rgb="FFFE8081"/>
    <pageSetUpPr autoPageBreaks="0"/>
  </sheetPr>
  <dimension ref="A5:AH47"/>
  <sheetViews>
    <sheetView showGridLines="0" showRowColHeaders="0" showZeros="0" zoomScaleNormal="100" workbookViewId="0"/>
  </sheetViews>
  <sheetFormatPr defaultColWidth="2.33203125" defaultRowHeight="20.100000000000001" customHeight="1"/>
  <cols>
    <col min="1" max="16384" width="2.33203125" style="60"/>
  </cols>
  <sheetData>
    <row r="5" spans="1:34" ht="20.100000000000001" customHeight="1" thickBot="1">
      <c r="A5" s="61"/>
    </row>
    <row r="6" spans="1:34" ht="18" customHeight="1">
      <c r="B6" s="180"/>
      <c r="C6" s="181"/>
      <c r="D6" s="181"/>
      <c r="E6" s="181"/>
      <c r="F6" s="181"/>
      <c r="G6" s="181"/>
      <c r="H6" s="181"/>
      <c r="I6" s="181"/>
      <c r="J6" s="182"/>
      <c r="K6" s="181"/>
      <c r="L6" s="289" t="s">
        <v>268</v>
      </c>
      <c r="M6" s="289"/>
      <c r="N6" s="289"/>
      <c r="O6" s="289"/>
      <c r="P6" s="289"/>
      <c r="Q6" s="289"/>
      <c r="R6" s="289"/>
      <c r="S6" s="289"/>
      <c r="T6" s="289"/>
      <c r="U6" s="289"/>
      <c r="V6" s="289"/>
      <c r="W6" s="289"/>
      <c r="X6" s="289"/>
      <c r="Y6" s="181"/>
      <c r="Z6" s="181"/>
      <c r="AA6" s="181"/>
      <c r="AB6" s="181"/>
      <c r="AC6" s="181"/>
      <c r="AD6" s="181"/>
      <c r="AE6" s="181"/>
      <c r="AF6" s="181"/>
      <c r="AG6" s="181"/>
      <c r="AH6" s="183"/>
    </row>
    <row r="7" spans="1:34" ht="18" customHeight="1" thickBot="1">
      <c r="B7" s="184"/>
      <c r="C7" s="150"/>
      <c r="D7" s="150"/>
      <c r="E7" s="150"/>
      <c r="F7" s="150"/>
      <c r="G7" s="150"/>
      <c r="H7" s="150"/>
      <c r="I7" s="150"/>
      <c r="J7" s="150"/>
      <c r="K7" s="150"/>
      <c r="L7" s="290"/>
      <c r="M7" s="290"/>
      <c r="N7" s="290"/>
      <c r="O7" s="290"/>
      <c r="P7" s="290"/>
      <c r="Q7" s="290"/>
      <c r="R7" s="290"/>
      <c r="S7" s="290"/>
      <c r="T7" s="290"/>
      <c r="U7" s="290"/>
      <c r="V7" s="290"/>
      <c r="W7" s="290"/>
      <c r="X7" s="290"/>
      <c r="Y7" s="150"/>
      <c r="Z7" s="150"/>
      <c r="AA7" s="150"/>
      <c r="AB7" s="150"/>
      <c r="AC7" s="150"/>
      <c r="AD7" s="150"/>
      <c r="AE7" s="150"/>
      <c r="AF7" s="150"/>
      <c r="AG7" s="150"/>
      <c r="AH7" s="185"/>
    </row>
    <row r="8" spans="1:34" ht="18" customHeight="1" thickTop="1">
      <c r="B8" s="184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0"/>
      <c r="AD8" s="150"/>
      <c r="AE8" s="150"/>
      <c r="AF8" s="150"/>
      <c r="AG8" s="150"/>
      <c r="AH8" s="185"/>
    </row>
    <row r="9" spans="1:34" ht="18" customHeight="1">
      <c r="B9" s="186"/>
      <c r="C9" s="291" t="s">
        <v>44</v>
      </c>
      <c r="D9" s="291"/>
      <c r="E9" s="291"/>
      <c r="F9" s="291"/>
      <c r="G9" s="292">
        <f>증빙서류작성!M17</f>
        <v>42134</v>
      </c>
      <c r="H9" s="292"/>
      <c r="I9" s="292"/>
      <c r="J9" s="292"/>
      <c r="K9" s="292"/>
      <c r="L9" s="292"/>
      <c r="M9" s="292"/>
      <c r="N9" s="104"/>
      <c r="O9" s="104"/>
      <c r="P9" s="104"/>
      <c r="Q9" s="293" t="s">
        <v>269</v>
      </c>
      <c r="R9" s="296" t="s">
        <v>271</v>
      </c>
      <c r="S9" s="296"/>
      <c r="T9" s="296"/>
      <c r="U9" s="296"/>
      <c r="V9" s="296"/>
      <c r="W9" s="296" t="str">
        <f>증빙서류작성!C8</f>
        <v>123-01-12348</v>
      </c>
      <c r="X9" s="296"/>
      <c r="Y9" s="296"/>
      <c r="Z9" s="296"/>
      <c r="AA9" s="296"/>
      <c r="AB9" s="296"/>
      <c r="AC9" s="296"/>
      <c r="AD9" s="296"/>
      <c r="AE9" s="296"/>
      <c r="AF9" s="296"/>
      <c r="AG9" s="296"/>
      <c r="AH9" s="297"/>
    </row>
    <row r="10" spans="1:34" ht="18" customHeight="1">
      <c r="B10" s="186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N10" s="104"/>
      <c r="O10" s="104"/>
      <c r="P10" s="104"/>
      <c r="Q10" s="294"/>
      <c r="R10" s="298" t="s">
        <v>45</v>
      </c>
      <c r="S10" s="298"/>
      <c r="T10" s="298"/>
      <c r="U10" s="298"/>
      <c r="V10" s="298"/>
      <c r="W10" s="298" t="str">
        <f>증빙서류작성!C7</f>
        <v>○○상사</v>
      </c>
      <c r="X10" s="298"/>
      <c r="Y10" s="298"/>
      <c r="Z10" s="298"/>
      <c r="AA10" s="298"/>
      <c r="AB10" s="298" t="s">
        <v>46</v>
      </c>
      <c r="AC10" s="298"/>
      <c r="AD10" s="298" t="str">
        <f>증빙서류작성!C9</f>
        <v>김○○</v>
      </c>
      <c r="AE10" s="298"/>
      <c r="AF10" s="298"/>
      <c r="AG10" s="298"/>
      <c r="AH10" s="299"/>
    </row>
    <row r="11" spans="1:34" ht="18" customHeight="1">
      <c r="B11" s="186"/>
      <c r="C11" s="300" t="str">
        <f>증빙서류작성!G7</f>
        <v>○○기업</v>
      </c>
      <c r="D11" s="300"/>
      <c r="E11" s="300"/>
      <c r="F11" s="300"/>
      <c r="G11" s="300"/>
      <c r="H11" s="300"/>
      <c r="I11" s="300"/>
      <c r="J11" s="300"/>
      <c r="K11" s="300"/>
      <c r="L11" s="301" t="s">
        <v>47</v>
      </c>
      <c r="M11" s="301"/>
      <c r="N11" s="104"/>
      <c r="O11" s="104"/>
      <c r="P11" s="104"/>
      <c r="Q11" s="294"/>
      <c r="R11" s="298" t="s">
        <v>270</v>
      </c>
      <c r="S11" s="298"/>
      <c r="T11" s="298"/>
      <c r="U11" s="298"/>
      <c r="V11" s="298"/>
      <c r="W11" s="298" t="str">
        <f>증빙서류작성!C10</f>
        <v>서울특별시 강남구 역삼동</v>
      </c>
      <c r="X11" s="298"/>
      <c r="Y11" s="298"/>
      <c r="Z11" s="298"/>
      <c r="AA11" s="298"/>
      <c r="AB11" s="298"/>
      <c r="AC11" s="298"/>
      <c r="AD11" s="298"/>
      <c r="AE11" s="298"/>
      <c r="AF11" s="298"/>
      <c r="AG11" s="298"/>
      <c r="AH11" s="299"/>
    </row>
    <row r="12" spans="1:34" ht="18" customHeight="1">
      <c r="B12" s="186"/>
      <c r="C12" s="302" t="str">
        <f>증빙서류작성!G10</f>
        <v>서울특별시 강남구 역삼동</v>
      </c>
      <c r="D12" s="302"/>
      <c r="E12" s="302"/>
      <c r="F12" s="302"/>
      <c r="G12" s="302"/>
      <c r="H12" s="302"/>
      <c r="I12" s="302"/>
      <c r="J12" s="302"/>
      <c r="K12" s="302"/>
      <c r="L12" s="302"/>
      <c r="M12" s="302"/>
      <c r="N12" s="302"/>
      <c r="O12" s="104"/>
      <c r="P12" s="104"/>
      <c r="Q12" s="294"/>
      <c r="R12" s="298" t="s">
        <v>214</v>
      </c>
      <c r="S12" s="298"/>
      <c r="T12" s="298"/>
      <c r="U12" s="298"/>
      <c r="V12" s="298"/>
      <c r="W12" s="298" t="str">
        <f>증빙서류작성!C13</f>
        <v>서비스</v>
      </c>
      <c r="X12" s="298"/>
      <c r="Y12" s="298"/>
      <c r="Z12" s="298"/>
      <c r="AA12" s="298"/>
      <c r="AB12" s="298" t="s">
        <v>48</v>
      </c>
      <c r="AC12" s="298"/>
      <c r="AD12" s="298" t="str">
        <f>증빙서류작성!C14</f>
        <v>온라인</v>
      </c>
      <c r="AE12" s="298"/>
      <c r="AF12" s="298"/>
      <c r="AG12" s="298"/>
      <c r="AH12" s="299"/>
    </row>
    <row r="13" spans="1:34" ht="18" customHeight="1">
      <c r="B13" s="187"/>
      <c r="C13" s="316" t="s">
        <v>49</v>
      </c>
      <c r="D13" s="316"/>
      <c r="E13" s="301" t="str">
        <f>증빙서류작성!G11</f>
        <v>02-</v>
      </c>
      <c r="F13" s="301"/>
      <c r="G13" s="301"/>
      <c r="H13" s="301"/>
      <c r="I13" s="316" t="s">
        <v>50</v>
      </c>
      <c r="J13" s="316"/>
      <c r="K13" s="301" t="str">
        <f>증빙서류작성!G12</f>
        <v>02-</v>
      </c>
      <c r="L13" s="301"/>
      <c r="M13" s="301"/>
      <c r="N13" s="301"/>
      <c r="O13" s="151"/>
      <c r="P13" s="151"/>
      <c r="Q13" s="295"/>
      <c r="R13" s="303" t="s">
        <v>15</v>
      </c>
      <c r="S13" s="303"/>
      <c r="T13" s="303"/>
      <c r="U13" s="303"/>
      <c r="V13" s="303"/>
      <c r="W13" s="303" t="str">
        <f>증빙서류작성!C11</f>
        <v>02-</v>
      </c>
      <c r="X13" s="303"/>
      <c r="Y13" s="303"/>
      <c r="Z13" s="303"/>
      <c r="AA13" s="303"/>
      <c r="AB13" s="303" t="s">
        <v>50</v>
      </c>
      <c r="AC13" s="303"/>
      <c r="AD13" s="303" t="str">
        <f>증빙서류작성!C12</f>
        <v>02-</v>
      </c>
      <c r="AE13" s="303"/>
      <c r="AF13" s="303"/>
      <c r="AG13" s="303"/>
      <c r="AH13" s="304"/>
    </row>
    <row r="14" spans="1:34" ht="18" customHeight="1">
      <c r="B14" s="305" t="s">
        <v>51</v>
      </c>
      <c r="C14" s="306"/>
      <c r="D14" s="306"/>
      <c r="E14" s="306"/>
      <c r="F14" s="306"/>
      <c r="G14" s="306"/>
      <c r="H14" s="306"/>
      <c r="I14" s="306"/>
      <c r="J14" s="307"/>
      <c r="K14" s="311">
        <f>AA14</f>
        <v>440000</v>
      </c>
      <c r="L14" s="312"/>
      <c r="M14" s="312"/>
      <c r="N14" s="312"/>
      <c r="O14" s="312"/>
      <c r="P14" s="312"/>
      <c r="Q14" s="312"/>
      <c r="R14" s="312"/>
      <c r="S14" s="312"/>
      <c r="T14" s="312"/>
      <c r="U14" s="312"/>
      <c r="V14" s="312"/>
      <c r="W14" s="315" t="s">
        <v>52</v>
      </c>
      <c r="X14" s="315"/>
      <c r="Y14" s="315" t="s">
        <v>53</v>
      </c>
      <c r="Z14" s="315" t="s">
        <v>54</v>
      </c>
      <c r="AA14" s="317">
        <f>SUM(X47:AF47)</f>
        <v>440000</v>
      </c>
      <c r="AB14" s="317"/>
      <c r="AC14" s="317"/>
      <c r="AD14" s="317"/>
      <c r="AE14" s="317"/>
      <c r="AF14" s="317"/>
      <c r="AG14" s="317"/>
      <c r="AH14" s="319" t="s">
        <v>55</v>
      </c>
    </row>
    <row r="15" spans="1:34" ht="18" customHeight="1">
      <c r="B15" s="308"/>
      <c r="C15" s="309"/>
      <c r="D15" s="309"/>
      <c r="E15" s="309"/>
      <c r="F15" s="309"/>
      <c r="G15" s="309"/>
      <c r="H15" s="309"/>
      <c r="I15" s="309"/>
      <c r="J15" s="310"/>
      <c r="K15" s="313"/>
      <c r="L15" s="314"/>
      <c r="M15" s="314"/>
      <c r="N15" s="314"/>
      <c r="O15" s="314"/>
      <c r="P15" s="314"/>
      <c r="Q15" s="314"/>
      <c r="R15" s="314"/>
      <c r="S15" s="314"/>
      <c r="T15" s="314"/>
      <c r="U15" s="314"/>
      <c r="V15" s="314"/>
      <c r="W15" s="316"/>
      <c r="X15" s="316"/>
      <c r="Y15" s="316"/>
      <c r="Z15" s="316"/>
      <c r="AA15" s="318"/>
      <c r="AB15" s="318"/>
      <c r="AC15" s="318"/>
      <c r="AD15" s="318"/>
      <c r="AE15" s="318"/>
      <c r="AF15" s="318"/>
      <c r="AG15" s="318"/>
      <c r="AH15" s="320"/>
    </row>
    <row r="16" spans="1:34" ht="18" customHeight="1">
      <c r="B16" s="332" t="s">
        <v>56</v>
      </c>
      <c r="C16" s="333"/>
      <c r="D16" s="333"/>
      <c r="E16" s="321"/>
      <c r="F16" s="321" t="s">
        <v>57</v>
      </c>
      <c r="G16" s="321"/>
      <c r="H16" s="321"/>
      <c r="I16" s="321"/>
      <c r="J16" s="321"/>
      <c r="K16" s="321"/>
      <c r="L16" s="321"/>
      <c r="M16" s="321"/>
      <c r="N16" s="321" t="s">
        <v>58</v>
      </c>
      <c r="O16" s="321"/>
      <c r="P16" s="321"/>
      <c r="Q16" s="321" t="s">
        <v>59</v>
      </c>
      <c r="R16" s="321"/>
      <c r="S16" s="321"/>
      <c r="T16" s="321" t="s">
        <v>283</v>
      </c>
      <c r="U16" s="321"/>
      <c r="V16" s="321"/>
      <c r="W16" s="321"/>
      <c r="X16" s="333" t="s">
        <v>60</v>
      </c>
      <c r="Y16" s="321"/>
      <c r="Z16" s="321"/>
      <c r="AA16" s="321"/>
      <c r="AB16" s="321"/>
      <c r="AC16" s="321" t="s">
        <v>61</v>
      </c>
      <c r="AD16" s="321"/>
      <c r="AE16" s="321"/>
      <c r="AF16" s="321"/>
      <c r="AG16" s="321" t="s">
        <v>219</v>
      </c>
      <c r="AH16" s="322"/>
    </row>
    <row r="17" spans="2:34" ht="18" customHeight="1">
      <c r="B17" s="323">
        <f>증빙서류작성!B18</f>
        <v>42134</v>
      </c>
      <c r="C17" s="324"/>
      <c r="D17" s="324"/>
      <c r="E17" s="325"/>
      <c r="F17" s="326" t="str">
        <f>증빙서류작성!C18</f>
        <v>AA-001</v>
      </c>
      <c r="G17" s="326"/>
      <c r="H17" s="326"/>
      <c r="I17" s="326"/>
      <c r="J17" s="326"/>
      <c r="K17" s="326"/>
      <c r="L17" s="326"/>
      <c r="M17" s="326"/>
      <c r="N17" s="327" t="str">
        <f>증빙서류작성!D18</f>
        <v>R</v>
      </c>
      <c r="O17" s="327"/>
      <c r="P17" s="327"/>
      <c r="Q17" s="328">
        <f>증빙서류작성!E18</f>
        <v>10</v>
      </c>
      <c r="R17" s="328"/>
      <c r="S17" s="328"/>
      <c r="T17" s="329">
        <f>증빙서류작성!F18</f>
        <v>10000</v>
      </c>
      <c r="U17" s="329"/>
      <c r="V17" s="329"/>
      <c r="W17" s="329"/>
      <c r="X17" s="330">
        <f>증빙서류작성!G18</f>
        <v>100000</v>
      </c>
      <c r="Y17" s="329"/>
      <c r="Z17" s="329"/>
      <c r="AA17" s="329"/>
      <c r="AB17" s="329"/>
      <c r="AC17" s="329">
        <f>증빙서류작성!H18</f>
        <v>10000</v>
      </c>
      <c r="AD17" s="329"/>
      <c r="AE17" s="329"/>
      <c r="AF17" s="329"/>
      <c r="AG17" s="329">
        <f>증빙서류작성!J18</f>
        <v>0</v>
      </c>
      <c r="AH17" s="331"/>
    </row>
    <row r="18" spans="2:34" ht="18" customHeight="1">
      <c r="B18" s="337">
        <f>증빙서류작성!B19</f>
        <v>42134</v>
      </c>
      <c r="C18" s="338"/>
      <c r="D18" s="338"/>
      <c r="E18" s="339"/>
      <c r="F18" s="340" t="str">
        <f>증빙서류작성!C19</f>
        <v>AA-001</v>
      </c>
      <c r="G18" s="340"/>
      <c r="H18" s="340"/>
      <c r="I18" s="340"/>
      <c r="J18" s="340"/>
      <c r="K18" s="340"/>
      <c r="L18" s="340"/>
      <c r="M18" s="340"/>
      <c r="N18" s="298" t="str">
        <f>증빙서류작성!D19</f>
        <v>R</v>
      </c>
      <c r="O18" s="298"/>
      <c r="P18" s="298"/>
      <c r="Q18" s="341">
        <f>증빙서류작성!E19</f>
        <v>30</v>
      </c>
      <c r="R18" s="341"/>
      <c r="S18" s="341"/>
      <c r="T18" s="334">
        <f>증빙서류작성!F19</f>
        <v>10000</v>
      </c>
      <c r="U18" s="334"/>
      <c r="V18" s="334"/>
      <c r="W18" s="334"/>
      <c r="X18" s="342">
        <f>증빙서류작성!G19</f>
        <v>300000</v>
      </c>
      <c r="Y18" s="334"/>
      <c r="Z18" s="334"/>
      <c r="AA18" s="334"/>
      <c r="AB18" s="334"/>
      <c r="AC18" s="334">
        <f>증빙서류작성!H19</f>
        <v>30000</v>
      </c>
      <c r="AD18" s="334"/>
      <c r="AE18" s="334"/>
      <c r="AF18" s="334"/>
      <c r="AG18" s="335">
        <f>증빙서류작성!J19</f>
        <v>0</v>
      </c>
      <c r="AH18" s="336"/>
    </row>
    <row r="19" spans="2:34" ht="18" customHeight="1">
      <c r="B19" s="337">
        <f>증빙서류작성!B20</f>
        <v>0</v>
      </c>
      <c r="C19" s="338"/>
      <c r="D19" s="338"/>
      <c r="E19" s="339"/>
      <c r="F19" s="340">
        <f>증빙서류작성!C20</f>
        <v>0</v>
      </c>
      <c r="G19" s="340"/>
      <c r="H19" s="340"/>
      <c r="I19" s="340"/>
      <c r="J19" s="340"/>
      <c r="K19" s="340"/>
      <c r="L19" s="340"/>
      <c r="M19" s="340"/>
      <c r="N19" s="298">
        <f>증빙서류작성!D20</f>
        <v>0</v>
      </c>
      <c r="O19" s="298"/>
      <c r="P19" s="298"/>
      <c r="Q19" s="341">
        <f>증빙서류작성!E20</f>
        <v>0</v>
      </c>
      <c r="R19" s="341"/>
      <c r="S19" s="341"/>
      <c r="T19" s="334">
        <f>증빙서류작성!F20</f>
        <v>0</v>
      </c>
      <c r="U19" s="334"/>
      <c r="V19" s="334"/>
      <c r="W19" s="334"/>
      <c r="X19" s="342">
        <f>증빙서류작성!G20</f>
        <v>0</v>
      </c>
      <c r="Y19" s="334"/>
      <c r="Z19" s="334"/>
      <c r="AA19" s="334"/>
      <c r="AB19" s="334"/>
      <c r="AC19" s="334">
        <f>증빙서류작성!H20</f>
        <v>0</v>
      </c>
      <c r="AD19" s="334"/>
      <c r="AE19" s="334"/>
      <c r="AF19" s="334"/>
      <c r="AG19" s="335">
        <f>증빙서류작성!J20</f>
        <v>0</v>
      </c>
      <c r="AH19" s="336"/>
    </row>
    <row r="20" spans="2:34" ht="18" customHeight="1">
      <c r="B20" s="337">
        <f>증빙서류작성!B21</f>
        <v>0</v>
      </c>
      <c r="C20" s="338"/>
      <c r="D20" s="338"/>
      <c r="E20" s="339"/>
      <c r="F20" s="340">
        <f>증빙서류작성!C21</f>
        <v>0</v>
      </c>
      <c r="G20" s="340"/>
      <c r="H20" s="340"/>
      <c r="I20" s="340"/>
      <c r="J20" s="340"/>
      <c r="K20" s="340"/>
      <c r="L20" s="340"/>
      <c r="M20" s="340"/>
      <c r="N20" s="298">
        <f>증빙서류작성!D21</f>
        <v>0</v>
      </c>
      <c r="O20" s="298"/>
      <c r="P20" s="298"/>
      <c r="Q20" s="341">
        <f>증빙서류작성!E21</f>
        <v>0</v>
      </c>
      <c r="R20" s="341"/>
      <c r="S20" s="341"/>
      <c r="T20" s="334">
        <f>증빙서류작성!F21</f>
        <v>0</v>
      </c>
      <c r="U20" s="334"/>
      <c r="V20" s="334"/>
      <c r="W20" s="334"/>
      <c r="X20" s="342">
        <f>증빙서류작성!G21</f>
        <v>0</v>
      </c>
      <c r="Y20" s="334"/>
      <c r="Z20" s="334"/>
      <c r="AA20" s="334"/>
      <c r="AB20" s="334"/>
      <c r="AC20" s="334">
        <f>증빙서류작성!H21</f>
        <v>0</v>
      </c>
      <c r="AD20" s="334"/>
      <c r="AE20" s="334"/>
      <c r="AF20" s="334"/>
      <c r="AG20" s="335">
        <f>증빙서류작성!J21</f>
        <v>0</v>
      </c>
      <c r="AH20" s="336"/>
    </row>
    <row r="21" spans="2:34" ht="18" customHeight="1">
      <c r="B21" s="337">
        <f>증빙서류작성!B22</f>
        <v>0</v>
      </c>
      <c r="C21" s="338"/>
      <c r="D21" s="338"/>
      <c r="E21" s="339"/>
      <c r="F21" s="340">
        <f>증빙서류작성!C22</f>
        <v>0</v>
      </c>
      <c r="G21" s="340"/>
      <c r="H21" s="340"/>
      <c r="I21" s="340"/>
      <c r="J21" s="340"/>
      <c r="K21" s="340"/>
      <c r="L21" s="340"/>
      <c r="M21" s="340"/>
      <c r="N21" s="298">
        <f>증빙서류작성!D22</f>
        <v>0</v>
      </c>
      <c r="O21" s="298"/>
      <c r="P21" s="298"/>
      <c r="Q21" s="341">
        <f>증빙서류작성!E22</f>
        <v>0</v>
      </c>
      <c r="R21" s="341"/>
      <c r="S21" s="341"/>
      <c r="T21" s="334">
        <f>증빙서류작성!F22</f>
        <v>0</v>
      </c>
      <c r="U21" s="334"/>
      <c r="V21" s="334"/>
      <c r="W21" s="334"/>
      <c r="X21" s="342">
        <f>증빙서류작성!G22</f>
        <v>0</v>
      </c>
      <c r="Y21" s="334"/>
      <c r="Z21" s="334"/>
      <c r="AA21" s="334"/>
      <c r="AB21" s="334"/>
      <c r="AC21" s="334">
        <f>증빙서류작성!H22</f>
        <v>0</v>
      </c>
      <c r="AD21" s="334"/>
      <c r="AE21" s="334"/>
      <c r="AF21" s="334"/>
      <c r="AG21" s="335">
        <f>증빙서류작성!J22</f>
        <v>0</v>
      </c>
      <c r="AH21" s="336"/>
    </row>
    <row r="22" spans="2:34" ht="18" customHeight="1">
      <c r="B22" s="337">
        <f>증빙서류작성!B23</f>
        <v>0</v>
      </c>
      <c r="C22" s="338"/>
      <c r="D22" s="338"/>
      <c r="E22" s="339"/>
      <c r="F22" s="340">
        <f>증빙서류작성!C23</f>
        <v>0</v>
      </c>
      <c r="G22" s="340"/>
      <c r="H22" s="340"/>
      <c r="I22" s="340"/>
      <c r="J22" s="340"/>
      <c r="K22" s="340"/>
      <c r="L22" s="340"/>
      <c r="M22" s="340"/>
      <c r="N22" s="298">
        <f>증빙서류작성!D23</f>
        <v>0</v>
      </c>
      <c r="O22" s="298"/>
      <c r="P22" s="298"/>
      <c r="Q22" s="341">
        <f>증빙서류작성!E23</f>
        <v>0</v>
      </c>
      <c r="R22" s="341"/>
      <c r="S22" s="341"/>
      <c r="T22" s="334">
        <f>증빙서류작성!F23</f>
        <v>0</v>
      </c>
      <c r="U22" s="334"/>
      <c r="V22" s="334"/>
      <c r="W22" s="334"/>
      <c r="X22" s="342">
        <f>증빙서류작성!G23</f>
        <v>0</v>
      </c>
      <c r="Y22" s="334"/>
      <c r="Z22" s="334"/>
      <c r="AA22" s="334"/>
      <c r="AB22" s="334"/>
      <c r="AC22" s="334">
        <f>증빙서류작성!H23</f>
        <v>0</v>
      </c>
      <c r="AD22" s="334"/>
      <c r="AE22" s="334"/>
      <c r="AF22" s="334"/>
      <c r="AG22" s="335">
        <f>증빙서류작성!J23</f>
        <v>0</v>
      </c>
      <c r="AH22" s="336"/>
    </row>
    <row r="23" spans="2:34" ht="18" customHeight="1">
      <c r="B23" s="337">
        <f>증빙서류작성!B24</f>
        <v>0</v>
      </c>
      <c r="C23" s="338"/>
      <c r="D23" s="338"/>
      <c r="E23" s="339"/>
      <c r="F23" s="340">
        <f>증빙서류작성!C24</f>
        <v>0</v>
      </c>
      <c r="G23" s="340"/>
      <c r="H23" s="340"/>
      <c r="I23" s="340"/>
      <c r="J23" s="340"/>
      <c r="K23" s="340"/>
      <c r="L23" s="340"/>
      <c r="M23" s="340"/>
      <c r="N23" s="298">
        <f>증빙서류작성!D24</f>
        <v>0</v>
      </c>
      <c r="O23" s="298"/>
      <c r="P23" s="298"/>
      <c r="Q23" s="341">
        <f>증빙서류작성!E24</f>
        <v>0</v>
      </c>
      <c r="R23" s="341"/>
      <c r="S23" s="341"/>
      <c r="T23" s="334">
        <f>증빙서류작성!F24</f>
        <v>0</v>
      </c>
      <c r="U23" s="334"/>
      <c r="V23" s="334"/>
      <c r="W23" s="334"/>
      <c r="X23" s="342">
        <f>증빙서류작성!G24</f>
        <v>0</v>
      </c>
      <c r="Y23" s="334"/>
      <c r="Z23" s="334"/>
      <c r="AA23" s="334"/>
      <c r="AB23" s="334"/>
      <c r="AC23" s="334">
        <f>증빙서류작성!H24</f>
        <v>0</v>
      </c>
      <c r="AD23" s="334"/>
      <c r="AE23" s="334"/>
      <c r="AF23" s="334"/>
      <c r="AG23" s="335">
        <f>증빙서류작성!J24</f>
        <v>0</v>
      </c>
      <c r="AH23" s="336"/>
    </row>
    <row r="24" spans="2:34" ht="18" customHeight="1">
      <c r="B24" s="337">
        <f>증빙서류작성!B25</f>
        <v>0</v>
      </c>
      <c r="C24" s="338"/>
      <c r="D24" s="338"/>
      <c r="E24" s="339"/>
      <c r="F24" s="340">
        <f>증빙서류작성!C25</f>
        <v>0</v>
      </c>
      <c r="G24" s="340"/>
      <c r="H24" s="340"/>
      <c r="I24" s="340"/>
      <c r="J24" s="340"/>
      <c r="K24" s="340"/>
      <c r="L24" s="340"/>
      <c r="M24" s="340"/>
      <c r="N24" s="298">
        <f>증빙서류작성!D25</f>
        <v>0</v>
      </c>
      <c r="O24" s="298"/>
      <c r="P24" s="298"/>
      <c r="Q24" s="341">
        <f>증빙서류작성!E25</f>
        <v>0</v>
      </c>
      <c r="R24" s="341"/>
      <c r="S24" s="341"/>
      <c r="T24" s="334">
        <f>증빙서류작성!F25</f>
        <v>0</v>
      </c>
      <c r="U24" s="334"/>
      <c r="V24" s="334"/>
      <c r="W24" s="334"/>
      <c r="X24" s="342">
        <f>증빙서류작성!G25</f>
        <v>0</v>
      </c>
      <c r="Y24" s="334"/>
      <c r="Z24" s="334"/>
      <c r="AA24" s="334"/>
      <c r="AB24" s="334"/>
      <c r="AC24" s="334">
        <f>증빙서류작성!H25</f>
        <v>0</v>
      </c>
      <c r="AD24" s="334"/>
      <c r="AE24" s="334"/>
      <c r="AF24" s="334"/>
      <c r="AG24" s="335">
        <f>증빙서류작성!J25</f>
        <v>0</v>
      </c>
      <c r="AH24" s="336"/>
    </row>
    <row r="25" spans="2:34" ht="18" customHeight="1">
      <c r="B25" s="337">
        <f>증빙서류작성!B26</f>
        <v>0</v>
      </c>
      <c r="C25" s="338"/>
      <c r="D25" s="338"/>
      <c r="E25" s="339"/>
      <c r="F25" s="340">
        <f>증빙서류작성!C26</f>
        <v>0</v>
      </c>
      <c r="G25" s="340"/>
      <c r="H25" s="340"/>
      <c r="I25" s="340"/>
      <c r="J25" s="340"/>
      <c r="K25" s="340"/>
      <c r="L25" s="340"/>
      <c r="M25" s="340"/>
      <c r="N25" s="298">
        <f>증빙서류작성!D26</f>
        <v>0</v>
      </c>
      <c r="O25" s="298"/>
      <c r="P25" s="298"/>
      <c r="Q25" s="341">
        <f>증빙서류작성!E26</f>
        <v>0</v>
      </c>
      <c r="R25" s="341"/>
      <c r="S25" s="341"/>
      <c r="T25" s="334">
        <f>증빙서류작성!F26</f>
        <v>0</v>
      </c>
      <c r="U25" s="334"/>
      <c r="V25" s="334"/>
      <c r="W25" s="334"/>
      <c r="X25" s="342">
        <f>증빙서류작성!G26</f>
        <v>0</v>
      </c>
      <c r="Y25" s="334"/>
      <c r="Z25" s="334"/>
      <c r="AA25" s="334"/>
      <c r="AB25" s="334"/>
      <c r="AC25" s="334">
        <f>증빙서류작성!H26</f>
        <v>0</v>
      </c>
      <c r="AD25" s="334"/>
      <c r="AE25" s="334"/>
      <c r="AF25" s="334"/>
      <c r="AG25" s="335">
        <f>증빙서류작성!J26</f>
        <v>0</v>
      </c>
      <c r="AH25" s="336"/>
    </row>
    <row r="26" spans="2:34" ht="18" customHeight="1">
      <c r="B26" s="337">
        <f>증빙서류작성!B27</f>
        <v>0</v>
      </c>
      <c r="C26" s="338"/>
      <c r="D26" s="338"/>
      <c r="E26" s="339"/>
      <c r="F26" s="340">
        <f>증빙서류작성!C27</f>
        <v>0</v>
      </c>
      <c r="G26" s="340"/>
      <c r="H26" s="340"/>
      <c r="I26" s="340"/>
      <c r="J26" s="340"/>
      <c r="K26" s="340"/>
      <c r="L26" s="340"/>
      <c r="M26" s="340"/>
      <c r="N26" s="298">
        <f>증빙서류작성!D27</f>
        <v>0</v>
      </c>
      <c r="O26" s="298"/>
      <c r="P26" s="298"/>
      <c r="Q26" s="341">
        <f>증빙서류작성!E27</f>
        <v>0</v>
      </c>
      <c r="R26" s="341"/>
      <c r="S26" s="341"/>
      <c r="T26" s="334">
        <f>증빙서류작성!F27</f>
        <v>0</v>
      </c>
      <c r="U26" s="334"/>
      <c r="V26" s="334"/>
      <c r="W26" s="334"/>
      <c r="X26" s="342">
        <f>증빙서류작성!G27</f>
        <v>0</v>
      </c>
      <c r="Y26" s="334"/>
      <c r="Z26" s="334"/>
      <c r="AA26" s="334"/>
      <c r="AB26" s="334"/>
      <c r="AC26" s="334">
        <f>증빙서류작성!H27</f>
        <v>0</v>
      </c>
      <c r="AD26" s="334"/>
      <c r="AE26" s="334"/>
      <c r="AF26" s="334"/>
      <c r="AG26" s="335">
        <f>증빙서류작성!J27</f>
        <v>0</v>
      </c>
      <c r="AH26" s="336"/>
    </row>
    <row r="27" spans="2:34" ht="18" customHeight="1">
      <c r="B27" s="337">
        <f>증빙서류작성!B28</f>
        <v>0</v>
      </c>
      <c r="C27" s="338"/>
      <c r="D27" s="338"/>
      <c r="E27" s="339"/>
      <c r="F27" s="340">
        <f>증빙서류작성!C28</f>
        <v>0</v>
      </c>
      <c r="G27" s="340"/>
      <c r="H27" s="340"/>
      <c r="I27" s="340"/>
      <c r="J27" s="340"/>
      <c r="K27" s="340"/>
      <c r="L27" s="340"/>
      <c r="M27" s="340"/>
      <c r="N27" s="298">
        <f>증빙서류작성!D28</f>
        <v>0</v>
      </c>
      <c r="O27" s="298"/>
      <c r="P27" s="298"/>
      <c r="Q27" s="341">
        <f>증빙서류작성!E28</f>
        <v>0</v>
      </c>
      <c r="R27" s="341"/>
      <c r="S27" s="341"/>
      <c r="T27" s="334">
        <f>증빙서류작성!F28</f>
        <v>0</v>
      </c>
      <c r="U27" s="334"/>
      <c r="V27" s="334"/>
      <c r="W27" s="334"/>
      <c r="X27" s="342">
        <f>증빙서류작성!G28</f>
        <v>0</v>
      </c>
      <c r="Y27" s="334"/>
      <c r="Z27" s="334"/>
      <c r="AA27" s="334"/>
      <c r="AB27" s="334"/>
      <c r="AC27" s="334">
        <f>증빙서류작성!H28</f>
        <v>0</v>
      </c>
      <c r="AD27" s="334"/>
      <c r="AE27" s="334"/>
      <c r="AF27" s="334"/>
      <c r="AG27" s="335">
        <f>증빙서류작성!J28</f>
        <v>0</v>
      </c>
      <c r="AH27" s="336"/>
    </row>
    <row r="28" spans="2:34" ht="18" customHeight="1">
      <c r="B28" s="337">
        <f>증빙서류작성!B29</f>
        <v>0</v>
      </c>
      <c r="C28" s="338"/>
      <c r="D28" s="338"/>
      <c r="E28" s="339"/>
      <c r="F28" s="340">
        <f>증빙서류작성!C29</f>
        <v>0</v>
      </c>
      <c r="G28" s="340"/>
      <c r="H28" s="340"/>
      <c r="I28" s="340"/>
      <c r="J28" s="340"/>
      <c r="K28" s="340"/>
      <c r="L28" s="340"/>
      <c r="M28" s="340"/>
      <c r="N28" s="298">
        <f>증빙서류작성!D29</f>
        <v>0</v>
      </c>
      <c r="O28" s="298"/>
      <c r="P28" s="298"/>
      <c r="Q28" s="341">
        <f>증빙서류작성!E29</f>
        <v>0</v>
      </c>
      <c r="R28" s="341"/>
      <c r="S28" s="341"/>
      <c r="T28" s="334">
        <f>증빙서류작성!F29</f>
        <v>0</v>
      </c>
      <c r="U28" s="334"/>
      <c r="V28" s="334"/>
      <c r="W28" s="334"/>
      <c r="X28" s="342">
        <f>증빙서류작성!G29</f>
        <v>0</v>
      </c>
      <c r="Y28" s="334"/>
      <c r="Z28" s="334"/>
      <c r="AA28" s="334"/>
      <c r="AB28" s="334"/>
      <c r="AC28" s="334">
        <f>증빙서류작성!H29</f>
        <v>0</v>
      </c>
      <c r="AD28" s="334"/>
      <c r="AE28" s="334"/>
      <c r="AF28" s="334"/>
      <c r="AG28" s="335">
        <f>증빙서류작성!J29</f>
        <v>0</v>
      </c>
      <c r="AH28" s="336"/>
    </row>
    <row r="29" spans="2:34" ht="18" customHeight="1">
      <c r="B29" s="337">
        <f>증빙서류작성!B30</f>
        <v>0</v>
      </c>
      <c r="C29" s="338"/>
      <c r="D29" s="338"/>
      <c r="E29" s="339"/>
      <c r="F29" s="340">
        <f>증빙서류작성!C30</f>
        <v>0</v>
      </c>
      <c r="G29" s="340"/>
      <c r="H29" s="340"/>
      <c r="I29" s="340"/>
      <c r="J29" s="340"/>
      <c r="K29" s="340"/>
      <c r="L29" s="340"/>
      <c r="M29" s="340"/>
      <c r="N29" s="298">
        <f>증빙서류작성!D30</f>
        <v>0</v>
      </c>
      <c r="O29" s="298"/>
      <c r="P29" s="298"/>
      <c r="Q29" s="341">
        <f>증빙서류작성!E30</f>
        <v>0</v>
      </c>
      <c r="R29" s="341"/>
      <c r="S29" s="341"/>
      <c r="T29" s="334">
        <f>증빙서류작성!F30</f>
        <v>0</v>
      </c>
      <c r="U29" s="334"/>
      <c r="V29" s="334"/>
      <c r="W29" s="334"/>
      <c r="X29" s="342">
        <f>증빙서류작성!G30</f>
        <v>0</v>
      </c>
      <c r="Y29" s="334"/>
      <c r="Z29" s="334"/>
      <c r="AA29" s="334"/>
      <c r="AB29" s="334"/>
      <c r="AC29" s="334">
        <f>증빙서류작성!H30</f>
        <v>0</v>
      </c>
      <c r="AD29" s="334"/>
      <c r="AE29" s="334"/>
      <c r="AF29" s="334"/>
      <c r="AG29" s="335">
        <f>증빙서류작성!J30</f>
        <v>0</v>
      </c>
      <c r="AH29" s="336"/>
    </row>
    <row r="30" spans="2:34" ht="18" customHeight="1">
      <c r="B30" s="337">
        <f>증빙서류작성!B31</f>
        <v>0</v>
      </c>
      <c r="C30" s="338"/>
      <c r="D30" s="338"/>
      <c r="E30" s="339"/>
      <c r="F30" s="340">
        <f>증빙서류작성!C31</f>
        <v>0</v>
      </c>
      <c r="G30" s="340"/>
      <c r="H30" s="340"/>
      <c r="I30" s="340"/>
      <c r="J30" s="340"/>
      <c r="K30" s="340"/>
      <c r="L30" s="340"/>
      <c r="M30" s="340"/>
      <c r="N30" s="298">
        <f>증빙서류작성!D31</f>
        <v>0</v>
      </c>
      <c r="O30" s="298"/>
      <c r="P30" s="298"/>
      <c r="Q30" s="341">
        <f>증빙서류작성!E31</f>
        <v>0</v>
      </c>
      <c r="R30" s="341"/>
      <c r="S30" s="341"/>
      <c r="T30" s="334">
        <f>증빙서류작성!F31</f>
        <v>0</v>
      </c>
      <c r="U30" s="334"/>
      <c r="V30" s="334"/>
      <c r="W30" s="334"/>
      <c r="X30" s="342">
        <f>증빙서류작성!G31</f>
        <v>0</v>
      </c>
      <c r="Y30" s="334"/>
      <c r="Z30" s="334"/>
      <c r="AA30" s="334"/>
      <c r="AB30" s="334"/>
      <c r="AC30" s="334">
        <f>증빙서류작성!H31</f>
        <v>0</v>
      </c>
      <c r="AD30" s="334"/>
      <c r="AE30" s="334"/>
      <c r="AF30" s="334"/>
      <c r="AG30" s="335">
        <f>증빙서류작성!J31</f>
        <v>0</v>
      </c>
      <c r="AH30" s="336"/>
    </row>
    <row r="31" spans="2:34" ht="18" customHeight="1">
      <c r="B31" s="337">
        <f>증빙서류작성!B32</f>
        <v>0</v>
      </c>
      <c r="C31" s="338"/>
      <c r="D31" s="338"/>
      <c r="E31" s="339"/>
      <c r="F31" s="340">
        <f>증빙서류작성!C32</f>
        <v>0</v>
      </c>
      <c r="G31" s="340"/>
      <c r="H31" s="340"/>
      <c r="I31" s="340"/>
      <c r="J31" s="340"/>
      <c r="K31" s="340"/>
      <c r="L31" s="340"/>
      <c r="M31" s="340"/>
      <c r="N31" s="298">
        <f>증빙서류작성!D32</f>
        <v>0</v>
      </c>
      <c r="O31" s="298"/>
      <c r="P31" s="298"/>
      <c r="Q31" s="341">
        <f>증빙서류작성!E32</f>
        <v>0</v>
      </c>
      <c r="R31" s="341"/>
      <c r="S31" s="341"/>
      <c r="T31" s="334">
        <f>증빙서류작성!F32</f>
        <v>0</v>
      </c>
      <c r="U31" s="334"/>
      <c r="V31" s="334"/>
      <c r="W31" s="334"/>
      <c r="X31" s="342">
        <f>증빙서류작성!G32</f>
        <v>0</v>
      </c>
      <c r="Y31" s="334"/>
      <c r="Z31" s="334"/>
      <c r="AA31" s="334"/>
      <c r="AB31" s="334"/>
      <c r="AC31" s="334">
        <f>증빙서류작성!H32</f>
        <v>0</v>
      </c>
      <c r="AD31" s="334"/>
      <c r="AE31" s="334"/>
      <c r="AF31" s="334"/>
      <c r="AG31" s="335">
        <f>증빙서류작성!J32</f>
        <v>0</v>
      </c>
      <c r="AH31" s="336"/>
    </row>
    <row r="32" spans="2:34" ht="18" customHeight="1">
      <c r="B32" s="337">
        <f>증빙서류작성!B33</f>
        <v>0</v>
      </c>
      <c r="C32" s="338"/>
      <c r="D32" s="338"/>
      <c r="E32" s="339"/>
      <c r="F32" s="340">
        <f>증빙서류작성!C33</f>
        <v>0</v>
      </c>
      <c r="G32" s="340"/>
      <c r="H32" s="340"/>
      <c r="I32" s="340"/>
      <c r="J32" s="340"/>
      <c r="K32" s="340"/>
      <c r="L32" s="340"/>
      <c r="M32" s="340"/>
      <c r="N32" s="298">
        <f>증빙서류작성!D33</f>
        <v>0</v>
      </c>
      <c r="O32" s="298"/>
      <c r="P32" s="298"/>
      <c r="Q32" s="341">
        <f>증빙서류작성!E33</f>
        <v>0</v>
      </c>
      <c r="R32" s="341"/>
      <c r="S32" s="341"/>
      <c r="T32" s="334">
        <f>증빙서류작성!F33</f>
        <v>0</v>
      </c>
      <c r="U32" s="334"/>
      <c r="V32" s="334"/>
      <c r="W32" s="334"/>
      <c r="X32" s="342">
        <f>증빙서류작성!G33</f>
        <v>0</v>
      </c>
      <c r="Y32" s="334"/>
      <c r="Z32" s="334"/>
      <c r="AA32" s="334"/>
      <c r="AB32" s="334"/>
      <c r="AC32" s="334">
        <f>증빙서류작성!H33</f>
        <v>0</v>
      </c>
      <c r="AD32" s="334"/>
      <c r="AE32" s="334"/>
      <c r="AF32" s="334"/>
      <c r="AG32" s="335">
        <f>증빙서류작성!J33</f>
        <v>0</v>
      </c>
      <c r="AH32" s="336"/>
    </row>
    <row r="33" spans="2:34" ht="18" customHeight="1">
      <c r="B33" s="337">
        <f>증빙서류작성!B34</f>
        <v>0</v>
      </c>
      <c r="C33" s="338"/>
      <c r="D33" s="338"/>
      <c r="E33" s="339"/>
      <c r="F33" s="340">
        <f>증빙서류작성!C34</f>
        <v>0</v>
      </c>
      <c r="G33" s="340"/>
      <c r="H33" s="340"/>
      <c r="I33" s="340"/>
      <c r="J33" s="340"/>
      <c r="K33" s="340"/>
      <c r="L33" s="340"/>
      <c r="M33" s="340"/>
      <c r="N33" s="298">
        <f>증빙서류작성!D34</f>
        <v>0</v>
      </c>
      <c r="O33" s="298"/>
      <c r="P33" s="298"/>
      <c r="Q33" s="341">
        <f>증빙서류작성!E34</f>
        <v>0</v>
      </c>
      <c r="R33" s="341"/>
      <c r="S33" s="341"/>
      <c r="T33" s="334">
        <f>증빙서류작성!F34</f>
        <v>0</v>
      </c>
      <c r="U33" s="334"/>
      <c r="V33" s="334"/>
      <c r="W33" s="334"/>
      <c r="X33" s="342">
        <f>증빙서류작성!G34</f>
        <v>0</v>
      </c>
      <c r="Y33" s="334"/>
      <c r="Z33" s="334"/>
      <c r="AA33" s="334"/>
      <c r="AB33" s="334"/>
      <c r="AC33" s="334">
        <f>증빙서류작성!H34</f>
        <v>0</v>
      </c>
      <c r="AD33" s="334"/>
      <c r="AE33" s="334"/>
      <c r="AF33" s="334"/>
      <c r="AG33" s="335">
        <f>증빙서류작성!J34</f>
        <v>0</v>
      </c>
      <c r="AH33" s="336"/>
    </row>
    <row r="34" spans="2:34" ht="18" customHeight="1">
      <c r="B34" s="337">
        <f>증빙서류작성!B35</f>
        <v>0</v>
      </c>
      <c r="C34" s="338"/>
      <c r="D34" s="338"/>
      <c r="E34" s="339"/>
      <c r="F34" s="340">
        <f>증빙서류작성!C35</f>
        <v>0</v>
      </c>
      <c r="G34" s="340"/>
      <c r="H34" s="340"/>
      <c r="I34" s="340"/>
      <c r="J34" s="340"/>
      <c r="K34" s="340"/>
      <c r="L34" s="340"/>
      <c r="M34" s="340"/>
      <c r="N34" s="298">
        <f>증빙서류작성!D35</f>
        <v>0</v>
      </c>
      <c r="O34" s="298"/>
      <c r="P34" s="298"/>
      <c r="Q34" s="341">
        <f>증빙서류작성!E35</f>
        <v>0</v>
      </c>
      <c r="R34" s="341"/>
      <c r="S34" s="341"/>
      <c r="T34" s="334">
        <f>증빙서류작성!F35</f>
        <v>0</v>
      </c>
      <c r="U34" s="334"/>
      <c r="V34" s="334"/>
      <c r="W34" s="334"/>
      <c r="X34" s="342">
        <f>증빙서류작성!G35</f>
        <v>0</v>
      </c>
      <c r="Y34" s="334"/>
      <c r="Z34" s="334"/>
      <c r="AA34" s="334"/>
      <c r="AB34" s="334"/>
      <c r="AC34" s="334">
        <f>증빙서류작성!H35</f>
        <v>0</v>
      </c>
      <c r="AD34" s="334"/>
      <c r="AE34" s="334"/>
      <c r="AF34" s="334"/>
      <c r="AG34" s="335">
        <f>증빙서류작성!J35</f>
        <v>0</v>
      </c>
      <c r="AH34" s="336"/>
    </row>
    <row r="35" spans="2:34" ht="18" customHeight="1">
      <c r="B35" s="337">
        <f>증빙서류작성!B36</f>
        <v>0</v>
      </c>
      <c r="C35" s="338"/>
      <c r="D35" s="338"/>
      <c r="E35" s="339"/>
      <c r="F35" s="340">
        <f>증빙서류작성!C36</f>
        <v>0</v>
      </c>
      <c r="G35" s="340"/>
      <c r="H35" s="340"/>
      <c r="I35" s="340"/>
      <c r="J35" s="340"/>
      <c r="K35" s="340"/>
      <c r="L35" s="340"/>
      <c r="M35" s="340"/>
      <c r="N35" s="298">
        <f>증빙서류작성!D36</f>
        <v>0</v>
      </c>
      <c r="O35" s="298"/>
      <c r="P35" s="298"/>
      <c r="Q35" s="341">
        <f>증빙서류작성!E36</f>
        <v>0</v>
      </c>
      <c r="R35" s="341"/>
      <c r="S35" s="341"/>
      <c r="T35" s="334">
        <f>증빙서류작성!F36</f>
        <v>0</v>
      </c>
      <c r="U35" s="334"/>
      <c r="V35" s="334"/>
      <c r="W35" s="334"/>
      <c r="X35" s="342">
        <f>증빙서류작성!G36</f>
        <v>0</v>
      </c>
      <c r="Y35" s="334"/>
      <c r="Z35" s="334"/>
      <c r="AA35" s="334"/>
      <c r="AB35" s="334"/>
      <c r="AC35" s="334">
        <f>증빙서류작성!H36</f>
        <v>0</v>
      </c>
      <c r="AD35" s="334"/>
      <c r="AE35" s="334"/>
      <c r="AF35" s="334"/>
      <c r="AG35" s="335">
        <f>증빙서류작성!J36</f>
        <v>0</v>
      </c>
      <c r="AH35" s="336"/>
    </row>
    <row r="36" spans="2:34" ht="18" customHeight="1">
      <c r="B36" s="337">
        <f>증빙서류작성!B37</f>
        <v>0</v>
      </c>
      <c r="C36" s="338"/>
      <c r="D36" s="338"/>
      <c r="E36" s="339"/>
      <c r="F36" s="340">
        <f>증빙서류작성!C37</f>
        <v>0</v>
      </c>
      <c r="G36" s="340"/>
      <c r="H36" s="340"/>
      <c r="I36" s="340"/>
      <c r="J36" s="340"/>
      <c r="K36" s="340"/>
      <c r="L36" s="340"/>
      <c r="M36" s="340"/>
      <c r="N36" s="298">
        <f>증빙서류작성!D37</f>
        <v>0</v>
      </c>
      <c r="O36" s="298"/>
      <c r="P36" s="298"/>
      <c r="Q36" s="341">
        <f>증빙서류작성!E37</f>
        <v>0</v>
      </c>
      <c r="R36" s="341"/>
      <c r="S36" s="341"/>
      <c r="T36" s="334">
        <f>증빙서류작성!F37</f>
        <v>0</v>
      </c>
      <c r="U36" s="334"/>
      <c r="V36" s="334"/>
      <c r="W36" s="334"/>
      <c r="X36" s="342">
        <f>증빙서류작성!G37</f>
        <v>0</v>
      </c>
      <c r="Y36" s="334"/>
      <c r="Z36" s="334"/>
      <c r="AA36" s="334"/>
      <c r="AB36" s="334"/>
      <c r="AC36" s="334">
        <f>증빙서류작성!H37</f>
        <v>0</v>
      </c>
      <c r="AD36" s="334"/>
      <c r="AE36" s="334"/>
      <c r="AF36" s="334"/>
      <c r="AG36" s="335">
        <f>증빙서류작성!J37</f>
        <v>0</v>
      </c>
      <c r="AH36" s="336"/>
    </row>
    <row r="37" spans="2:34" ht="18" customHeight="1">
      <c r="B37" s="337">
        <f>증빙서류작성!B38</f>
        <v>0</v>
      </c>
      <c r="C37" s="338"/>
      <c r="D37" s="338"/>
      <c r="E37" s="339"/>
      <c r="F37" s="340">
        <f>증빙서류작성!C38</f>
        <v>0</v>
      </c>
      <c r="G37" s="340"/>
      <c r="H37" s="340"/>
      <c r="I37" s="340"/>
      <c r="J37" s="340"/>
      <c r="K37" s="340"/>
      <c r="L37" s="340"/>
      <c r="M37" s="340"/>
      <c r="N37" s="298">
        <f>증빙서류작성!D38</f>
        <v>0</v>
      </c>
      <c r="O37" s="298"/>
      <c r="P37" s="298"/>
      <c r="Q37" s="341">
        <f>증빙서류작성!E38</f>
        <v>0</v>
      </c>
      <c r="R37" s="341"/>
      <c r="S37" s="341"/>
      <c r="T37" s="334">
        <f>증빙서류작성!F38</f>
        <v>0</v>
      </c>
      <c r="U37" s="334"/>
      <c r="V37" s="334"/>
      <c r="W37" s="334"/>
      <c r="X37" s="342">
        <f>증빙서류작성!G38</f>
        <v>0</v>
      </c>
      <c r="Y37" s="334"/>
      <c r="Z37" s="334"/>
      <c r="AA37" s="334"/>
      <c r="AB37" s="334"/>
      <c r="AC37" s="334">
        <f>증빙서류작성!H38</f>
        <v>0</v>
      </c>
      <c r="AD37" s="334"/>
      <c r="AE37" s="334"/>
      <c r="AF37" s="334"/>
      <c r="AG37" s="335">
        <f>증빙서류작성!J38</f>
        <v>0</v>
      </c>
      <c r="AH37" s="336"/>
    </row>
    <row r="38" spans="2:34" ht="18" customHeight="1">
      <c r="B38" s="337">
        <f>증빙서류작성!B39</f>
        <v>0</v>
      </c>
      <c r="C38" s="338"/>
      <c r="D38" s="338"/>
      <c r="E38" s="339"/>
      <c r="F38" s="340">
        <f>증빙서류작성!C39</f>
        <v>0</v>
      </c>
      <c r="G38" s="340"/>
      <c r="H38" s="340"/>
      <c r="I38" s="340"/>
      <c r="J38" s="340"/>
      <c r="K38" s="340"/>
      <c r="L38" s="340"/>
      <c r="M38" s="340"/>
      <c r="N38" s="298">
        <f>증빙서류작성!D39</f>
        <v>0</v>
      </c>
      <c r="O38" s="298"/>
      <c r="P38" s="298"/>
      <c r="Q38" s="341">
        <f>증빙서류작성!E39</f>
        <v>0</v>
      </c>
      <c r="R38" s="341"/>
      <c r="S38" s="341"/>
      <c r="T38" s="334">
        <f>증빙서류작성!F39</f>
        <v>0</v>
      </c>
      <c r="U38" s="334"/>
      <c r="V38" s="334"/>
      <c r="W38" s="334"/>
      <c r="X38" s="342">
        <f>증빙서류작성!G39</f>
        <v>0</v>
      </c>
      <c r="Y38" s="334"/>
      <c r="Z38" s="334"/>
      <c r="AA38" s="334"/>
      <c r="AB38" s="334"/>
      <c r="AC38" s="334">
        <f>증빙서류작성!H39</f>
        <v>0</v>
      </c>
      <c r="AD38" s="334"/>
      <c r="AE38" s="334"/>
      <c r="AF38" s="334"/>
      <c r="AG38" s="335">
        <f>증빙서류작성!J39</f>
        <v>0</v>
      </c>
      <c r="AH38" s="336"/>
    </row>
    <row r="39" spans="2:34" ht="18" customHeight="1">
      <c r="B39" s="343">
        <f>증빙서류작성!B40</f>
        <v>0</v>
      </c>
      <c r="C39" s="344"/>
      <c r="D39" s="344"/>
      <c r="E39" s="338"/>
      <c r="F39" s="345">
        <f>증빙서류작성!C40</f>
        <v>0</v>
      </c>
      <c r="G39" s="346"/>
      <c r="H39" s="346"/>
      <c r="I39" s="346"/>
      <c r="J39" s="346"/>
      <c r="K39" s="346"/>
      <c r="L39" s="346"/>
      <c r="M39" s="347"/>
      <c r="N39" s="348">
        <f>증빙서류작성!D40</f>
        <v>0</v>
      </c>
      <c r="O39" s="349"/>
      <c r="P39" s="350"/>
      <c r="Q39" s="351">
        <f>증빙서류작성!E40</f>
        <v>0</v>
      </c>
      <c r="R39" s="352"/>
      <c r="S39" s="353"/>
      <c r="T39" s="335">
        <f>증빙서류작성!F40</f>
        <v>0</v>
      </c>
      <c r="U39" s="354"/>
      <c r="V39" s="354"/>
      <c r="W39" s="342"/>
      <c r="X39" s="354">
        <f>증빙서류작성!G40</f>
        <v>0</v>
      </c>
      <c r="Y39" s="354"/>
      <c r="Z39" s="354"/>
      <c r="AA39" s="354"/>
      <c r="AB39" s="342"/>
      <c r="AC39" s="335">
        <f>증빙서류작성!H40</f>
        <v>0</v>
      </c>
      <c r="AD39" s="354"/>
      <c r="AE39" s="354"/>
      <c r="AF39" s="342"/>
      <c r="AG39" s="335">
        <f>증빙서류작성!J40</f>
        <v>0</v>
      </c>
      <c r="AH39" s="336"/>
    </row>
    <row r="40" spans="2:34" ht="18" customHeight="1">
      <c r="B40" s="343">
        <f>증빙서류작성!B41</f>
        <v>0</v>
      </c>
      <c r="C40" s="344"/>
      <c r="D40" s="344"/>
      <c r="E40" s="338"/>
      <c r="F40" s="345">
        <f>증빙서류작성!C41</f>
        <v>0</v>
      </c>
      <c r="G40" s="346"/>
      <c r="H40" s="346"/>
      <c r="I40" s="346"/>
      <c r="J40" s="346"/>
      <c r="K40" s="346"/>
      <c r="L40" s="346"/>
      <c r="M40" s="347"/>
      <c r="N40" s="348">
        <f>증빙서류작성!D41</f>
        <v>0</v>
      </c>
      <c r="O40" s="349"/>
      <c r="P40" s="350"/>
      <c r="Q40" s="351">
        <f>증빙서류작성!E41</f>
        <v>0</v>
      </c>
      <c r="R40" s="352"/>
      <c r="S40" s="353"/>
      <c r="T40" s="335">
        <f>증빙서류작성!F41</f>
        <v>0</v>
      </c>
      <c r="U40" s="354"/>
      <c r="V40" s="354"/>
      <c r="W40" s="342"/>
      <c r="X40" s="354">
        <f>증빙서류작성!G41</f>
        <v>0</v>
      </c>
      <c r="Y40" s="354"/>
      <c r="Z40" s="354"/>
      <c r="AA40" s="354"/>
      <c r="AB40" s="342"/>
      <c r="AC40" s="335">
        <f>증빙서류작성!H41</f>
        <v>0</v>
      </c>
      <c r="AD40" s="354"/>
      <c r="AE40" s="354"/>
      <c r="AF40" s="342"/>
      <c r="AG40" s="335">
        <f>증빙서류작성!J41</f>
        <v>0</v>
      </c>
      <c r="AH40" s="336"/>
    </row>
    <row r="41" spans="2:34" ht="18" customHeight="1">
      <c r="B41" s="337">
        <f>증빙서류작성!B42</f>
        <v>0</v>
      </c>
      <c r="C41" s="338"/>
      <c r="D41" s="338"/>
      <c r="E41" s="339"/>
      <c r="F41" s="340">
        <f>증빙서류작성!C42</f>
        <v>0</v>
      </c>
      <c r="G41" s="340"/>
      <c r="H41" s="340"/>
      <c r="I41" s="340"/>
      <c r="J41" s="340"/>
      <c r="K41" s="340"/>
      <c r="L41" s="340"/>
      <c r="M41" s="340"/>
      <c r="N41" s="298">
        <f>증빙서류작성!D42</f>
        <v>0</v>
      </c>
      <c r="O41" s="298"/>
      <c r="P41" s="298"/>
      <c r="Q41" s="341">
        <f>증빙서류작성!E42</f>
        <v>0</v>
      </c>
      <c r="R41" s="341"/>
      <c r="S41" s="341"/>
      <c r="T41" s="334">
        <f>증빙서류작성!F42</f>
        <v>0</v>
      </c>
      <c r="U41" s="334"/>
      <c r="V41" s="334"/>
      <c r="W41" s="334"/>
      <c r="X41" s="342">
        <f>증빙서류작성!G42</f>
        <v>0</v>
      </c>
      <c r="Y41" s="334"/>
      <c r="Z41" s="334"/>
      <c r="AA41" s="334"/>
      <c r="AB41" s="334"/>
      <c r="AC41" s="334">
        <f>증빙서류작성!H42</f>
        <v>0</v>
      </c>
      <c r="AD41" s="334"/>
      <c r="AE41" s="334"/>
      <c r="AF41" s="334"/>
      <c r="AG41" s="335">
        <f>증빙서류작성!J42</f>
        <v>0</v>
      </c>
      <c r="AH41" s="336"/>
    </row>
    <row r="42" spans="2:34" ht="18" customHeight="1">
      <c r="B42" s="337">
        <f>증빙서류작성!B43</f>
        <v>0</v>
      </c>
      <c r="C42" s="338"/>
      <c r="D42" s="338"/>
      <c r="E42" s="339"/>
      <c r="F42" s="340">
        <f>증빙서류작성!C43</f>
        <v>0</v>
      </c>
      <c r="G42" s="340"/>
      <c r="H42" s="340"/>
      <c r="I42" s="340"/>
      <c r="J42" s="340"/>
      <c r="K42" s="340"/>
      <c r="L42" s="340"/>
      <c r="M42" s="340"/>
      <c r="N42" s="298">
        <f>증빙서류작성!D43</f>
        <v>0</v>
      </c>
      <c r="O42" s="298"/>
      <c r="P42" s="298"/>
      <c r="Q42" s="341">
        <f>증빙서류작성!E43</f>
        <v>0</v>
      </c>
      <c r="R42" s="341"/>
      <c r="S42" s="341"/>
      <c r="T42" s="334">
        <f>증빙서류작성!F43</f>
        <v>0</v>
      </c>
      <c r="U42" s="334"/>
      <c r="V42" s="334"/>
      <c r="W42" s="334"/>
      <c r="X42" s="342">
        <f>증빙서류작성!G43</f>
        <v>0</v>
      </c>
      <c r="Y42" s="334"/>
      <c r="Z42" s="334"/>
      <c r="AA42" s="334"/>
      <c r="AB42" s="334"/>
      <c r="AC42" s="334">
        <f>증빙서류작성!H43</f>
        <v>0</v>
      </c>
      <c r="AD42" s="334"/>
      <c r="AE42" s="334"/>
      <c r="AF42" s="334"/>
      <c r="AG42" s="335">
        <f>증빙서류작성!J43</f>
        <v>0</v>
      </c>
      <c r="AH42" s="336"/>
    </row>
    <row r="43" spans="2:34" ht="18" customHeight="1">
      <c r="B43" s="337">
        <f>증빙서류작성!B44</f>
        <v>0</v>
      </c>
      <c r="C43" s="338"/>
      <c r="D43" s="338"/>
      <c r="E43" s="339"/>
      <c r="F43" s="340">
        <f>증빙서류작성!C44</f>
        <v>0</v>
      </c>
      <c r="G43" s="340"/>
      <c r="H43" s="340"/>
      <c r="I43" s="340"/>
      <c r="J43" s="340"/>
      <c r="K43" s="340"/>
      <c r="L43" s="340"/>
      <c r="M43" s="340"/>
      <c r="N43" s="298">
        <f>증빙서류작성!D44</f>
        <v>0</v>
      </c>
      <c r="O43" s="298"/>
      <c r="P43" s="298"/>
      <c r="Q43" s="341">
        <f>증빙서류작성!E44</f>
        <v>0</v>
      </c>
      <c r="R43" s="341"/>
      <c r="S43" s="341"/>
      <c r="T43" s="334">
        <f>증빙서류작성!F44</f>
        <v>0</v>
      </c>
      <c r="U43" s="334"/>
      <c r="V43" s="334"/>
      <c r="W43" s="334"/>
      <c r="X43" s="342">
        <f>증빙서류작성!G44</f>
        <v>0</v>
      </c>
      <c r="Y43" s="334"/>
      <c r="Z43" s="334"/>
      <c r="AA43" s="334"/>
      <c r="AB43" s="334"/>
      <c r="AC43" s="334">
        <f>증빙서류작성!H44</f>
        <v>0</v>
      </c>
      <c r="AD43" s="334"/>
      <c r="AE43" s="334"/>
      <c r="AF43" s="334"/>
      <c r="AG43" s="335">
        <f>증빙서류작성!J44</f>
        <v>0</v>
      </c>
      <c r="AH43" s="336"/>
    </row>
    <row r="44" spans="2:34" ht="18" customHeight="1">
      <c r="B44" s="337">
        <f>증빙서류작성!B45</f>
        <v>0</v>
      </c>
      <c r="C44" s="338"/>
      <c r="D44" s="338"/>
      <c r="E44" s="339"/>
      <c r="F44" s="340">
        <f>증빙서류작성!C45</f>
        <v>0</v>
      </c>
      <c r="G44" s="340"/>
      <c r="H44" s="340"/>
      <c r="I44" s="340"/>
      <c r="J44" s="340"/>
      <c r="K44" s="340"/>
      <c r="L44" s="340"/>
      <c r="M44" s="340"/>
      <c r="N44" s="298">
        <f>증빙서류작성!D45</f>
        <v>0</v>
      </c>
      <c r="O44" s="298"/>
      <c r="P44" s="298"/>
      <c r="Q44" s="341">
        <f>증빙서류작성!E45</f>
        <v>0</v>
      </c>
      <c r="R44" s="341"/>
      <c r="S44" s="341"/>
      <c r="T44" s="334">
        <f>증빙서류작성!F45</f>
        <v>0</v>
      </c>
      <c r="U44" s="334"/>
      <c r="V44" s="334"/>
      <c r="W44" s="334"/>
      <c r="X44" s="342">
        <f>증빙서류작성!G45</f>
        <v>0</v>
      </c>
      <c r="Y44" s="334"/>
      <c r="Z44" s="334"/>
      <c r="AA44" s="334"/>
      <c r="AB44" s="334"/>
      <c r="AC44" s="334">
        <f>증빙서류작성!H45</f>
        <v>0</v>
      </c>
      <c r="AD44" s="334"/>
      <c r="AE44" s="334"/>
      <c r="AF44" s="334"/>
      <c r="AG44" s="335">
        <f>증빙서류작성!J45</f>
        <v>0</v>
      </c>
      <c r="AH44" s="336"/>
    </row>
    <row r="45" spans="2:34" ht="18" customHeight="1">
      <c r="B45" s="343">
        <f>증빙서류작성!B46</f>
        <v>0</v>
      </c>
      <c r="C45" s="344"/>
      <c r="D45" s="344"/>
      <c r="E45" s="338"/>
      <c r="F45" s="345">
        <f>증빙서류작성!C46</f>
        <v>0</v>
      </c>
      <c r="G45" s="346"/>
      <c r="H45" s="346"/>
      <c r="I45" s="346"/>
      <c r="J45" s="346"/>
      <c r="K45" s="346"/>
      <c r="L45" s="346"/>
      <c r="M45" s="347"/>
      <c r="N45" s="348">
        <f>증빙서류작성!D46</f>
        <v>0</v>
      </c>
      <c r="O45" s="349"/>
      <c r="P45" s="350"/>
      <c r="Q45" s="351">
        <f>증빙서류작성!E46</f>
        <v>0</v>
      </c>
      <c r="R45" s="352"/>
      <c r="S45" s="353"/>
      <c r="T45" s="335">
        <f>증빙서류작성!F46</f>
        <v>0</v>
      </c>
      <c r="U45" s="354"/>
      <c r="V45" s="354"/>
      <c r="W45" s="342"/>
      <c r="X45" s="354">
        <f>증빙서류작성!G46</f>
        <v>0</v>
      </c>
      <c r="Y45" s="354"/>
      <c r="Z45" s="354"/>
      <c r="AA45" s="354"/>
      <c r="AB45" s="342"/>
      <c r="AC45" s="335">
        <f>증빙서류작성!H46</f>
        <v>0</v>
      </c>
      <c r="AD45" s="354"/>
      <c r="AE45" s="354"/>
      <c r="AF45" s="342"/>
      <c r="AG45" s="335">
        <f>증빙서류작성!J46</f>
        <v>0</v>
      </c>
      <c r="AH45" s="336"/>
    </row>
    <row r="46" spans="2:34" ht="18" customHeight="1" thickBot="1">
      <c r="B46" s="364">
        <f>증빙서류작성!B47</f>
        <v>0</v>
      </c>
      <c r="C46" s="365"/>
      <c r="D46" s="365"/>
      <c r="E46" s="366"/>
      <c r="F46" s="367">
        <f>증빙서류작성!C47</f>
        <v>0</v>
      </c>
      <c r="G46" s="368"/>
      <c r="H46" s="368"/>
      <c r="I46" s="368"/>
      <c r="J46" s="368"/>
      <c r="K46" s="368"/>
      <c r="L46" s="368"/>
      <c r="M46" s="369"/>
      <c r="N46" s="370">
        <f>증빙서류작성!D47</f>
        <v>0</v>
      </c>
      <c r="O46" s="371"/>
      <c r="P46" s="372"/>
      <c r="Q46" s="373">
        <f>증빙서류작성!E47</f>
        <v>0</v>
      </c>
      <c r="R46" s="374"/>
      <c r="S46" s="375"/>
      <c r="T46" s="376">
        <f>증빙서류작성!F47</f>
        <v>0</v>
      </c>
      <c r="U46" s="377"/>
      <c r="V46" s="377"/>
      <c r="W46" s="378"/>
      <c r="X46" s="377">
        <f>증빙서류작성!G47</f>
        <v>0</v>
      </c>
      <c r="Y46" s="377"/>
      <c r="Z46" s="377"/>
      <c r="AA46" s="377"/>
      <c r="AB46" s="378"/>
      <c r="AC46" s="376">
        <f>증빙서류작성!H47</f>
        <v>0</v>
      </c>
      <c r="AD46" s="377"/>
      <c r="AE46" s="377"/>
      <c r="AF46" s="378"/>
      <c r="AG46" s="376">
        <f>증빙서류작성!J47</f>
        <v>0</v>
      </c>
      <c r="AH46" s="379"/>
    </row>
    <row r="47" spans="2:34" ht="18" customHeight="1" thickTop="1" thickBot="1">
      <c r="B47" s="355" t="s">
        <v>62</v>
      </c>
      <c r="C47" s="356"/>
      <c r="D47" s="356"/>
      <c r="E47" s="356"/>
      <c r="F47" s="356"/>
      <c r="G47" s="356"/>
      <c r="H47" s="356"/>
      <c r="I47" s="356"/>
      <c r="J47" s="356"/>
      <c r="K47" s="356"/>
      <c r="L47" s="356"/>
      <c r="M47" s="356"/>
      <c r="N47" s="356"/>
      <c r="O47" s="356"/>
      <c r="P47" s="356"/>
      <c r="Q47" s="357">
        <f>SUM(Q17:S46)</f>
        <v>40</v>
      </c>
      <c r="R47" s="358"/>
      <c r="S47" s="359"/>
      <c r="T47" s="360">
        <f>SUM(T17:W46)</f>
        <v>20000</v>
      </c>
      <c r="U47" s="360"/>
      <c r="V47" s="360"/>
      <c r="W47" s="360"/>
      <c r="X47" s="361">
        <f>SUM(X17:AB46)</f>
        <v>400000</v>
      </c>
      <c r="Y47" s="362"/>
      <c r="Z47" s="362"/>
      <c r="AA47" s="362"/>
      <c r="AB47" s="362"/>
      <c r="AC47" s="362">
        <f>SUM(AC17:AF46)</f>
        <v>40000</v>
      </c>
      <c r="AD47" s="362"/>
      <c r="AE47" s="362"/>
      <c r="AF47" s="362"/>
      <c r="AG47" s="362"/>
      <c r="AH47" s="363"/>
    </row>
  </sheetData>
  <sheetProtection sheet="1" objects="1" scenarios="1" selectLockedCells="1"/>
  <mergeCells count="288">
    <mergeCell ref="B46:E46"/>
    <mergeCell ref="F46:M46"/>
    <mergeCell ref="N46:P46"/>
    <mergeCell ref="Q46:S46"/>
    <mergeCell ref="T46:W46"/>
    <mergeCell ref="X46:AB46"/>
    <mergeCell ref="AC46:AF46"/>
    <mergeCell ref="AG46:AH46"/>
    <mergeCell ref="B44:E44"/>
    <mergeCell ref="F44:M44"/>
    <mergeCell ref="N44:P44"/>
    <mergeCell ref="Q44:S44"/>
    <mergeCell ref="T44:W44"/>
    <mergeCell ref="X44:AB44"/>
    <mergeCell ref="AC44:AF44"/>
    <mergeCell ref="AG44:AH44"/>
    <mergeCell ref="B45:E45"/>
    <mergeCell ref="F45:M45"/>
    <mergeCell ref="N45:P45"/>
    <mergeCell ref="Q45:S45"/>
    <mergeCell ref="T45:W45"/>
    <mergeCell ref="X45:AB45"/>
    <mergeCell ref="AC45:AF45"/>
    <mergeCell ref="AG45:AH45"/>
    <mergeCell ref="N42:P42"/>
    <mergeCell ref="Q42:S42"/>
    <mergeCell ref="T42:W42"/>
    <mergeCell ref="X42:AB42"/>
    <mergeCell ref="AC42:AF42"/>
    <mergeCell ref="AG42:AH42"/>
    <mergeCell ref="B43:E43"/>
    <mergeCell ref="F43:M43"/>
    <mergeCell ref="N43:P43"/>
    <mergeCell ref="Q43:S43"/>
    <mergeCell ref="T43:W43"/>
    <mergeCell ref="X43:AB43"/>
    <mergeCell ref="AC43:AF43"/>
    <mergeCell ref="AG43:AH43"/>
    <mergeCell ref="B47:P47"/>
    <mergeCell ref="Q47:S47"/>
    <mergeCell ref="T47:W47"/>
    <mergeCell ref="X47:AB47"/>
    <mergeCell ref="AC47:AF47"/>
    <mergeCell ref="AG47:AH47"/>
    <mergeCell ref="B40:E40"/>
    <mergeCell ref="F40:M40"/>
    <mergeCell ref="N40:P40"/>
    <mergeCell ref="Q40:S40"/>
    <mergeCell ref="T40:W40"/>
    <mergeCell ref="X40:AB40"/>
    <mergeCell ref="AC40:AF40"/>
    <mergeCell ref="AG40:AH40"/>
    <mergeCell ref="B41:E41"/>
    <mergeCell ref="F41:M41"/>
    <mergeCell ref="N41:P41"/>
    <mergeCell ref="Q41:S41"/>
    <mergeCell ref="T41:W41"/>
    <mergeCell ref="X41:AB41"/>
    <mergeCell ref="AC41:AF41"/>
    <mergeCell ref="AG41:AH41"/>
    <mergeCell ref="B42:E42"/>
    <mergeCell ref="F42:M42"/>
    <mergeCell ref="AC38:AF38"/>
    <mergeCell ref="AG38:AH38"/>
    <mergeCell ref="B39:E39"/>
    <mergeCell ref="F39:M39"/>
    <mergeCell ref="N39:P39"/>
    <mergeCell ref="Q39:S39"/>
    <mergeCell ref="T39:W39"/>
    <mergeCell ref="X39:AB39"/>
    <mergeCell ref="AC39:AF39"/>
    <mergeCell ref="AG39:AH39"/>
    <mergeCell ref="B38:E38"/>
    <mergeCell ref="F38:M38"/>
    <mergeCell ref="N38:P38"/>
    <mergeCell ref="Q38:S38"/>
    <mergeCell ref="T38:W38"/>
    <mergeCell ref="X38:AB38"/>
    <mergeCell ref="AC36:AF36"/>
    <mergeCell ref="AG36:AH36"/>
    <mergeCell ref="B37:E37"/>
    <mergeCell ref="F37:M37"/>
    <mergeCell ref="N37:P37"/>
    <mergeCell ref="Q37:S37"/>
    <mergeCell ref="T37:W37"/>
    <mergeCell ref="X37:AB37"/>
    <mergeCell ref="AC37:AF37"/>
    <mergeCell ref="AG37:AH37"/>
    <mergeCell ref="B36:E36"/>
    <mergeCell ref="F36:M36"/>
    <mergeCell ref="N36:P36"/>
    <mergeCell ref="Q36:S36"/>
    <mergeCell ref="T36:W36"/>
    <mergeCell ref="X36:AB36"/>
    <mergeCell ref="AC34:AF34"/>
    <mergeCell ref="AG34:AH34"/>
    <mergeCell ref="B35:E35"/>
    <mergeCell ref="F35:M35"/>
    <mergeCell ref="N35:P35"/>
    <mergeCell ref="Q35:S35"/>
    <mergeCell ref="T35:W35"/>
    <mergeCell ref="X35:AB35"/>
    <mergeCell ref="AC35:AF35"/>
    <mergeCell ref="AG35:AH35"/>
    <mergeCell ref="B34:E34"/>
    <mergeCell ref="F34:M34"/>
    <mergeCell ref="N34:P34"/>
    <mergeCell ref="Q34:S34"/>
    <mergeCell ref="T34:W34"/>
    <mergeCell ref="X34:AB34"/>
    <mergeCell ref="AC32:AF32"/>
    <mergeCell ref="AG32:AH32"/>
    <mergeCell ref="B33:E33"/>
    <mergeCell ref="F33:M33"/>
    <mergeCell ref="N33:P33"/>
    <mergeCell ref="Q33:S33"/>
    <mergeCell ref="T33:W33"/>
    <mergeCell ref="X33:AB33"/>
    <mergeCell ref="AC33:AF33"/>
    <mergeCell ref="AG33:AH33"/>
    <mergeCell ref="B32:E32"/>
    <mergeCell ref="F32:M32"/>
    <mergeCell ref="N32:P32"/>
    <mergeCell ref="Q32:S32"/>
    <mergeCell ref="T32:W32"/>
    <mergeCell ref="X32:AB32"/>
    <mergeCell ref="AC30:AF30"/>
    <mergeCell ref="AG30:AH30"/>
    <mergeCell ref="B31:E31"/>
    <mergeCell ref="F31:M31"/>
    <mergeCell ref="N31:P31"/>
    <mergeCell ref="Q31:S31"/>
    <mergeCell ref="T31:W31"/>
    <mergeCell ref="X31:AB31"/>
    <mergeCell ref="AC31:AF31"/>
    <mergeCell ref="AG31:AH31"/>
    <mergeCell ref="B30:E30"/>
    <mergeCell ref="F30:M30"/>
    <mergeCell ref="N30:P30"/>
    <mergeCell ref="Q30:S30"/>
    <mergeCell ref="T30:W30"/>
    <mergeCell ref="X30:AB30"/>
    <mergeCell ref="AC28:AF28"/>
    <mergeCell ref="AG28:AH28"/>
    <mergeCell ref="B29:E29"/>
    <mergeCell ref="F29:M29"/>
    <mergeCell ref="N29:P29"/>
    <mergeCell ref="Q29:S29"/>
    <mergeCell ref="T29:W29"/>
    <mergeCell ref="X29:AB29"/>
    <mergeCell ref="AC29:AF29"/>
    <mergeCell ref="AG29:AH29"/>
    <mergeCell ref="B28:E28"/>
    <mergeCell ref="F28:M28"/>
    <mergeCell ref="N28:P28"/>
    <mergeCell ref="Q28:S28"/>
    <mergeCell ref="T28:W28"/>
    <mergeCell ref="X28:AB28"/>
    <mergeCell ref="AC26:AF26"/>
    <mergeCell ref="AG26:AH26"/>
    <mergeCell ref="B27:E27"/>
    <mergeCell ref="F27:M27"/>
    <mergeCell ref="N27:P27"/>
    <mergeCell ref="Q27:S27"/>
    <mergeCell ref="T27:W27"/>
    <mergeCell ref="X27:AB27"/>
    <mergeCell ref="AC27:AF27"/>
    <mergeCell ref="AG27:AH27"/>
    <mergeCell ref="B26:E26"/>
    <mergeCell ref="F26:M26"/>
    <mergeCell ref="N26:P26"/>
    <mergeCell ref="Q26:S26"/>
    <mergeCell ref="T26:W26"/>
    <mergeCell ref="X26:AB26"/>
    <mergeCell ref="AC24:AF24"/>
    <mergeCell ref="AG24:AH24"/>
    <mergeCell ref="B25:E25"/>
    <mergeCell ref="F25:M25"/>
    <mergeCell ref="N25:P25"/>
    <mergeCell ref="Q25:S25"/>
    <mergeCell ref="T25:W25"/>
    <mergeCell ref="X25:AB25"/>
    <mergeCell ref="AC25:AF25"/>
    <mergeCell ref="AG25:AH25"/>
    <mergeCell ref="B24:E24"/>
    <mergeCell ref="F24:M24"/>
    <mergeCell ref="N24:P24"/>
    <mergeCell ref="Q24:S24"/>
    <mergeCell ref="T24:W24"/>
    <mergeCell ref="X24:AB24"/>
    <mergeCell ref="AC22:AF22"/>
    <mergeCell ref="AG22:AH22"/>
    <mergeCell ref="B23:E23"/>
    <mergeCell ref="F23:M23"/>
    <mergeCell ref="N23:P23"/>
    <mergeCell ref="Q23:S23"/>
    <mergeCell ref="T23:W23"/>
    <mergeCell ref="X23:AB23"/>
    <mergeCell ref="AC23:AF23"/>
    <mergeCell ref="AG23:AH23"/>
    <mergeCell ref="B22:E22"/>
    <mergeCell ref="F22:M22"/>
    <mergeCell ref="N22:P22"/>
    <mergeCell ref="Q22:S22"/>
    <mergeCell ref="T22:W22"/>
    <mergeCell ref="X22:AB22"/>
    <mergeCell ref="AC20:AF20"/>
    <mergeCell ref="AG20:AH20"/>
    <mergeCell ref="B21:E21"/>
    <mergeCell ref="F21:M21"/>
    <mergeCell ref="N21:P21"/>
    <mergeCell ref="Q21:S21"/>
    <mergeCell ref="T21:W21"/>
    <mergeCell ref="X21:AB21"/>
    <mergeCell ref="AC21:AF21"/>
    <mergeCell ref="AG21:AH21"/>
    <mergeCell ref="B20:E20"/>
    <mergeCell ref="F20:M20"/>
    <mergeCell ref="N20:P20"/>
    <mergeCell ref="Q20:S20"/>
    <mergeCell ref="T20:W20"/>
    <mergeCell ref="X20:AB20"/>
    <mergeCell ref="AC18:AF18"/>
    <mergeCell ref="AG18:AH18"/>
    <mergeCell ref="B19:E19"/>
    <mergeCell ref="F19:M19"/>
    <mergeCell ref="N19:P19"/>
    <mergeCell ref="Q19:S19"/>
    <mergeCell ref="T19:W19"/>
    <mergeCell ref="X19:AB19"/>
    <mergeCell ref="AC19:AF19"/>
    <mergeCell ref="AG19:AH19"/>
    <mergeCell ref="B18:E18"/>
    <mergeCell ref="F18:M18"/>
    <mergeCell ref="N18:P18"/>
    <mergeCell ref="Q18:S18"/>
    <mergeCell ref="T18:W18"/>
    <mergeCell ref="X18:AB18"/>
    <mergeCell ref="AC16:AF16"/>
    <mergeCell ref="AG16:AH16"/>
    <mergeCell ref="B17:E17"/>
    <mergeCell ref="F17:M17"/>
    <mergeCell ref="N17:P17"/>
    <mergeCell ref="Q17:S17"/>
    <mergeCell ref="T17:W17"/>
    <mergeCell ref="X17:AB17"/>
    <mergeCell ref="AC17:AF17"/>
    <mergeCell ref="AG17:AH17"/>
    <mergeCell ref="B16:E16"/>
    <mergeCell ref="F16:M16"/>
    <mergeCell ref="N16:P16"/>
    <mergeCell ref="Q16:S16"/>
    <mergeCell ref="T16:W16"/>
    <mergeCell ref="X16:AB16"/>
    <mergeCell ref="B14:J15"/>
    <mergeCell ref="K14:V15"/>
    <mergeCell ref="W14:X15"/>
    <mergeCell ref="Y14:Y15"/>
    <mergeCell ref="Z14:Z15"/>
    <mergeCell ref="AA14:AG15"/>
    <mergeCell ref="AH14:AH15"/>
    <mergeCell ref="C13:D13"/>
    <mergeCell ref="E13:H13"/>
    <mergeCell ref="I13:J13"/>
    <mergeCell ref="K13:N13"/>
    <mergeCell ref="R13:V13"/>
    <mergeCell ref="W13:AA13"/>
    <mergeCell ref="L6:X7"/>
    <mergeCell ref="C9:F9"/>
    <mergeCell ref="G9:M9"/>
    <mergeCell ref="Q9:Q13"/>
    <mergeCell ref="R9:V9"/>
    <mergeCell ref="W9:AH9"/>
    <mergeCell ref="R10:V10"/>
    <mergeCell ref="W10:AA10"/>
    <mergeCell ref="AB10:AC10"/>
    <mergeCell ref="AD10:AH10"/>
    <mergeCell ref="C11:K11"/>
    <mergeCell ref="L11:M11"/>
    <mergeCell ref="R11:V11"/>
    <mergeCell ref="W11:AH11"/>
    <mergeCell ref="C12:N12"/>
    <mergeCell ref="R12:V12"/>
    <mergeCell ref="W12:AA12"/>
    <mergeCell ref="AB12:AC12"/>
    <mergeCell ref="AD12:AH12"/>
    <mergeCell ref="AB13:AC13"/>
    <mergeCell ref="AD13:AH13"/>
  </mergeCells>
  <phoneticPr fontId="2" type="noConversion"/>
  <printOptions horizontalCentered="1"/>
  <pageMargins left="0.59055118110236227" right="0.59055118110236227" top="0.59055118110236227" bottom="0.39370078740157483" header="0.51181102362204722" footer="0.39370078740157483"/>
  <pageSetup paperSize="9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">
    <tabColor rgb="FFFE8081"/>
    <pageSetUpPr autoPageBreaks="0"/>
  </sheetPr>
  <dimension ref="B1:AI52"/>
  <sheetViews>
    <sheetView showGridLines="0" showRowColHeaders="0" showZeros="0" zoomScaleNormal="100" workbookViewId="0"/>
  </sheetViews>
  <sheetFormatPr defaultColWidth="2.33203125" defaultRowHeight="13.5" customHeight="1"/>
  <cols>
    <col min="1" max="16384" width="2.33203125" style="14"/>
  </cols>
  <sheetData>
    <row r="1" spans="2:33" ht="20.100000000000001" customHeight="1"/>
    <row r="2" spans="2:33" ht="20.100000000000001" customHeight="1"/>
    <row r="3" spans="2:33" ht="20.100000000000001" customHeight="1"/>
    <row r="4" spans="2:33" ht="39.950000000000003" customHeight="1" thickBot="1"/>
    <row r="5" spans="2:33" ht="24.95" customHeight="1">
      <c r="B5" s="384" t="s">
        <v>18</v>
      </c>
      <c r="C5" s="385"/>
      <c r="D5" s="385"/>
      <c r="E5" s="385"/>
      <c r="F5" s="385"/>
      <c r="G5" s="386"/>
      <c r="H5" s="387" t="s">
        <v>266</v>
      </c>
      <c r="I5" s="387"/>
      <c r="J5" s="387"/>
      <c r="K5" s="387"/>
      <c r="L5" s="387"/>
      <c r="M5" s="387"/>
      <c r="N5" s="387"/>
      <c r="O5" s="387"/>
      <c r="P5" s="387"/>
      <c r="Q5" s="387"/>
      <c r="R5" s="387"/>
      <c r="S5" s="387"/>
      <c r="T5" s="387"/>
      <c r="U5" s="387"/>
      <c r="V5" s="387"/>
      <c r="W5" s="387"/>
      <c r="X5" s="387"/>
      <c r="Y5" s="387"/>
      <c r="Z5" s="387"/>
      <c r="AA5" s="387"/>
      <c r="AB5" s="15"/>
      <c r="AC5" s="16"/>
      <c r="AD5" s="15"/>
      <c r="AE5" s="15"/>
      <c r="AF5" s="15"/>
      <c r="AG5" s="17"/>
    </row>
    <row r="6" spans="2:33" ht="24.95" customHeight="1" thickBot="1">
      <c r="B6" s="389">
        <f>증빙서류작성!$M$17</f>
        <v>42134</v>
      </c>
      <c r="C6" s="390"/>
      <c r="D6" s="390"/>
      <c r="E6" s="390"/>
      <c r="F6" s="390"/>
      <c r="G6" s="391"/>
      <c r="H6" s="388"/>
      <c r="I6" s="388"/>
      <c r="J6" s="388"/>
      <c r="K6" s="388"/>
      <c r="L6" s="388"/>
      <c r="M6" s="388"/>
      <c r="N6" s="388"/>
      <c r="O6" s="388"/>
      <c r="P6" s="388"/>
      <c r="Q6" s="388"/>
      <c r="R6" s="388"/>
      <c r="S6" s="388"/>
      <c r="T6" s="388"/>
      <c r="U6" s="388"/>
      <c r="V6" s="388"/>
      <c r="W6" s="388"/>
      <c r="X6" s="388"/>
      <c r="Y6" s="388"/>
      <c r="Z6" s="388"/>
      <c r="AA6" s="388"/>
      <c r="AB6" s="20"/>
      <c r="AC6" s="434">
        <v>1</v>
      </c>
      <c r="AD6" s="434"/>
      <c r="AE6" s="1" t="s">
        <v>35</v>
      </c>
      <c r="AF6" s="432">
        <v>1</v>
      </c>
      <c r="AG6" s="433"/>
    </row>
    <row r="7" spans="2:33" ht="13.5" customHeight="1">
      <c r="B7" s="392" t="s">
        <v>0</v>
      </c>
      <c r="C7" s="395" t="s">
        <v>13</v>
      </c>
      <c r="D7" s="395"/>
      <c r="E7" s="395"/>
      <c r="F7" s="427" t="str">
        <f>증빙서류작성!G7</f>
        <v>○○기업</v>
      </c>
      <c r="G7" s="428"/>
      <c r="H7" s="428"/>
      <c r="I7" s="428"/>
      <c r="J7" s="428"/>
      <c r="K7" s="428"/>
      <c r="L7" s="428"/>
      <c r="M7" s="428"/>
      <c r="N7" s="428"/>
      <c r="O7" s="429"/>
      <c r="P7" s="423" t="s">
        <v>14</v>
      </c>
      <c r="Q7" s="424"/>
      <c r="R7" s="397" t="s">
        <v>12</v>
      </c>
      <c r="S7" s="395" t="s">
        <v>2</v>
      </c>
      <c r="T7" s="395"/>
      <c r="U7" s="395"/>
      <c r="V7" s="461" t="str">
        <f>MID(증빙서류작성!$C$8,COLUMN(A1),1)</f>
        <v>1</v>
      </c>
      <c r="W7" s="461" t="str">
        <f>MID(증빙서류작성!$C$8,COLUMN(B1),1)</f>
        <v>2</v>
      </c>
      <c r="X7" s="461" t="str">
        <f>MID(증빙서류작성!$C$8,COLUMN(C1),1)</f>
        <v>3</v>
      </c>
      <c r="Y7" s="463" t="str">
        <f>MID(증빙서류작성!$C$8,COLUMN(D1),1)</f>
        <v>-</v>
      </c>
      <c r="Z7" s="461" t="str">
        <f>MID(증빙서류작성!$C$8,COLUMN(E1),1)</f>
        <v>0</v>
      </c>
      <c r="AA7" s="461" t="str">
        <f>MID(증빙서류작성!$C$8,COLUMN(F1),1)</f>
        <v>1</v>
      </c>
      <c r="AB7" s="463" t="str">
        <f>MID(증빙서류작성!$C$8,COLUMN(G1),1)</f>
        <v>-</v>
      </c>
      <c r="AC7" s="461" t="str">
        <f>MID(증빙서류작성!$C$8,COLUMN(H1),1)</f>
        <v>1</v>
      </c>
      <c r="AD7" s="461" t="str">
        <f>MID(증빙서류작성!$C$8,COLUMN(I1),1)</f>
        <v>2</v>
      </c>
      <c r="AE7" s="461" t="str">
        <f>MID(증빙서류작성!$C$8,COLUMN(J1),1)</f>
        <v>3</v>
      </c>
      <c r="AF7" s="461" t="str">
        <f>MID(증빙서류작성!$C$8,COLUMN(K1),1)</f>
        <v>4</v>
      </c>
      <c r="AG7" s="467" t="str">
        <f>MID(증빙서류작성!$C$8,COLUMN(L1),1)</f>
        <v>8</v>
      </c>
    </row>
    <row r="8" spans="2:33" ht="13.5" customHeight="1">
      <c r="B8" s="393"/>
      <c r="C8" s="396"/>
      <c r="D8" s="396"/>
      <c r="E8" s="396"/>
      <c r="F8" s="412"/>
      <c r="G8" s="430"/>
      <c r="H8" s="430"/>
      <c r="I8" s="430"/>
      <c r="J8" s="430"/>
      <c r="K8" s="430"/>
      <c r="L8" s="430"/>
      <c r="M8" s="430"/>
      <c r="N8" s="430"/>
      <c r="O8" s="431"/>
      <c r="P8" s="425"/>
      <c r="Q8" s="426"/>
      <c r="R8" s="398"/>
      <c r="S8" s="396"/>
      <c r="T8" s="396"/>
      <c r="U8" s="396"/>
      <c r="V8" s="462"/>
      <c r="W8" s="462"/>
      <c r="X8" s="462"/>
      <c r="Y8" s="464"/>
      <c r="Z8" s="462"/>
      <c r="AA8" s="462"/>
      <c r="AB8" s="464"/>
      <c r="AC8" s="462"/>
      <c r="AD8" s="462"/>
      <c r="AE8" s="462"/>
      <c r="AF8" s="462"/>
      <c r="AG8" s="468"/>
    </row>
    <row r="9" spans="2:33" ht="13.5" customHeight="1">
      <c r="B9" s="393"/>
      <c r="C9" s="401" t="s">
        <v>6</v>
      </c>
      <c r="D9" s="401"/>
      <c r="E9" s="401"/>
      <c r="F9" s="403" t="str">
        <f>증빙서류작성!G10</f>
        <v>서울특별시 강남구 역삼동</v>
      </c>
      <c r="G9" s="404"/>
      <c r="H9" s="404"/>
      <c r="I9" s="404"/>
      <c r="J9" s="404"/>
      <c r="K9" s="404"/>
      <c r="L9" s="404"/>
      <c r="M9" s="404"/>
      <c r="N9" s="404"/>
      <c r="O9" s="404"/>
      <c r="P9" s="404"/>
      <c r="Q9" s="405"/>
      <c r="R9" s="398"/>
      <c r="S9" s="401" t="s">
        <v>3</v>
      </c>
      <c r="T9" s="401"/>
      <c r="U9" s="401"/>
      <c r="V9" s="409" t="str">
        <f>증빙서류작성!C7</f>
        <v>○○상사</v>
      </c>
      <c r="W9" s="410"/>
      <c r="X9" s="410"/>
      <c r="Y9" s="410"/>
      <c r="Z9" s="410"/>
      <c r="AA9" s="410"/>
      <c r="AB9" s="411"/>
      <c r="AC9" s="469" t="s">
        <v>4</v>
      </c>
      <c r="AD9" s="471" t="str">
        <f>증빙서류작성!C9</f>
        <v>김○○</v>
      </c>
      <c r="AE9" s="472"/>
      <c r="AF9" s="472"/>
      <c r="AG9" s="473"/>
    </row>
    <row r="10" spans="2:33" ht="13.5" customHeight="1">
      <c r="B10" s="393"/>
      <c r="C10" s="402" t="s">
        <v>7</v>
      </c>
      <c r="D10" s="402"/>
      <c r="E10" s="402"/>
      <c r="F10" s="406"/>
      <c r="G10" s="407"/>
      <c r="H10" s="407"/>
      <c r="I10" s="407"/>
      <c r="J10" s="407"/>
      <c r="K10" s="407"/>
      <c r="L10" s="407"/>
      <c r="M10" s="407"/>
      <c r="N10" s="407"/>
      <c r="O10" s="407"/>
      <c r="P10" s="407"/>
      <c r="Q10" s="408"/>
      <c r="R10" s="398"/>
      <c r="S10" s="402" t="s">
        <v>5</v>
      </c>
      <c r="T10" s="402"/>
      <c r="U10" s="402"/>
      <c r="V10" s="412"/>
      <c r="W10" s="413"/>
      <c r="X10" s="413"/>
      <c r="Y10" s="413"/>
      <c r="Z10" s="413"/>
      <c r="AA10" s="413"/>
      <c r="AB10" s="414"/>
      <c r="AC10" s="469"/>
      <c r="AD10" s="474"/>
      <c r="AE10" s="475"/>
      <c r="AF10" s="475"/>
      <c r="AG10" s="476"/>
    </row>
    <row r="11" spans="2:33" ht="13.5" customHeight="1">
      <c r="B11" s="393"/>
      <c r="C11" s="396" t="s">
        <v>16</v>
      </c>
      <c r="D11" s="396"/>
      <c r="E11" s="396"/>
      <c r="F11" s="380" t="str">
        <f>증빙서류작성!G11</f>
        <v>02-</v>
      </c>
      <c r="G11" s="380"/>
      <c r="H11" s="380"/>
      <c r="I11" s="380"/>
      <c r="J11" s="380"/>
      <c r="K11" s="380"/>
      <c r="L11" s="382" t="s">
        <v>17</v>
      </c>
      <c r="M11" s="380" t="str">
        <f>증빙서류작성!G12</f>
        <v>02-</v>
      </c>
      <c r="N11" s="380"/>
      <c r="O11" s="380"/>
      <c r="P11" s="380"/>
      <c r="Q11" s="380"/>
      <c r="R11" s="399"/>
      <c r="S11" s="401" t="s">
        <v>6</v>
      </c>
      <c r="T11" s="401"/>
      <c r="U11" s="401"/>
      <c r="V11" s="415" t="str">
        <f>증빙서류작성!C10</f>
        <v>서울특별시 강남구 역삼동</v>
      </c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6"/>
    </row>
    <row r="12" spans="2:33" ht="13.5" customHeight="1">
      <c r="B12" s="393"/>
      <c r="C12" s="401"/>
      <c r="D12" s="401"/>
      <c r="E12" s="401"/>
      <c r="F12" s="381"/>
      <c r="G12" s="381"/>
      <c r="H12" s="381"/>
      <c r="I12" s="381"/>
      <c r="J12" s="381"/>
      <c r="K12" s="381"/>
      <c r="L12" s="383"/>
      <c r="M12" s="380"/>
      <c r="N12" s="380"/>
      <c r="O12" s="380"/>
      <c r="P12" s="380"/>
      <c r="Q12" s="380"/>
      <c r="R12" s="399"/>
      <c r="S12" s="402" t="s">
        <v>7</v>
      </c>
      <c r="T12" s="402"/>
      <c r="U12" s="402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6"/>
    </row>
    <row r="13" spans="2:33" ht="13.5" customHeight="1">
      <c r="B13" s="393"/>
      <c r="C13" s="396" t="s">
        <v>1</v>
      </c>
      <c r="D13" s="396"/>
      <c r="E13" s="396"/>
      <c r="F13" s="417">
        <f>증빙서류작성!$I$48</f>
        <v>440000</v>
      </c>
      <c r="G13" s="418"/>
      <c r="H13" s="418"/>
      <c r="I13" s="418"/>
      <c r="J13" s="418"/>
      <c r="K13" s="418"/>
      <c r="L13" s="418"/>
      <c r="M13" s="418"/>
      <c r="N13" s="418"/>
      <c r="O13" s="418"/>
      <c r="P13" s="418"/>
      <c r="Q13" s="419"/>
      <c r="R13" s="398"/>
      <c r="S13" s="396" t="s">
        <v>16</v>
      </c>
      <c r="T13" s="396"/>
      <c r="U13" s="396"/>
      <c r="V13" s="380" t="str">
        <f>증빙서류작성!C11</f>
        <v>02-</v>
      </c>
      <c r="W13" s="380"/>
      <c r="X13" s="380"/>
      <c r="Y13" s="380"/>
      <c r="Z13" s="380"/>
      <c r="AA13" s="380"/>
      <c r="AB13" s="382" t="s">
        <v>17</v>
      </c>
      <c r="AC13" s="380" t="str">
        <f>증빙서류작성!C12</f>
        <v>02-</v>
      </c>
      <c r="AD13" s="380"/>
      <c r="AE13" s="380"/>
      <c r="AF13" s="380"/>
      <c r="AG13" s="451"/>
    </row>
    <row r="14" spans="2:33" ht="13.5" customHeight="1" thickBot="1">
      <c r="B14" s="394"/>
      <c r="C14" s="401"/>
      <c r="D14" s="401"/>
      <c r="E14" s="401"/>
      <c r="F14" s="420"/>
      <c r="G14" s="421"/>
      <c r="H14" s="421"/>
      <c r="I14" s="421"/>
      <c r="J14" s="421"/>
      <c r="K14" s="421"/>
      <c r="L14" s="421"/>
      <c r="M14" s="421"/>
      <c r="N14" s="421"/>
      <c r="O14" s="421"/>
      <c r="P14" s="421"/>
      <c r="Q14" s="422"/>
      <c r="R14" s="400"/>
      <c r="S14" s="401"/>
      <c r="T14" s="401"/>
      <c r="U14" s="401"/>
      <c r="V14" s="381"/>
      <c r="W14" s="381"/>
      <c r="X14" s="381"/>
      <c r="Y14" s="381"/>
      <c r="Z14" s="381"/>
      <c r="AA14" s="381"/>
      <c r="AB14" s="383"/>
      <c r="AC14" s="381"/>
      <c r="AD14" s="381"/>
      <c r="AE14" s="381"/>
      <c r="AF14" s="381"/>
      <c r="AG14" s="452"/>
    </row>
    <row r="15" spans="2:33" ht="15" customHeight="1" thickBot="1">
      <c r="B15" s="18" t="s">
        <v>8</v>
      </c>
      <c r="C15" s="19" t="s">
        <v>9</v>
      </c>
      <c r="D15" s="445" t="s">
        <v>10</v>
      </c>
      <c r="E15" s="445"/>
      <c r="F15" s="445"/>
      <c r="G15" s="445"/>
      <c r="H15" s="445"/>
      <c r="I15" s="445"/>
      <c r="J15" s="445"/>
      <c r="K15" s="445"/>
      <c r="L15" s="445"/>
      <c r="M15" s="445" t="s">
        <v>221</v>
      </c>
      <c r="N15" s="445"/>
      <c r="O15" s="445"/>
      <c r="P15" s="445" t="s">
        <v>36</v>
      </c>
      <c r="Q15" s="445"/>
      <c r="R15" s="445"/>
      <c r="S15" s="445" t="s">
        <v>37</v>
      </c>
      <c r="T15" s="445"/>
      <c r="U15" s="445"/>
      <c r="V15" s="445"/>
      <c r="W15" s="445" t="s">
        <v>40</v>
      </c>
      <c r="X15" s="445"/>
      <c r="Y15" s="445"/>
      <c r="Z15" s="445"/>
      <c r="AA15" s="445" t="s">
        <v>188</v>
      </c>
      <c r="AB15" s="445"/>
      <c r="AC15" s="445"/>
      <c r="AD15" s="445"/>
      <c r="AE15" s="445" t="s">
        <v>11</v>
      </c>
      <c r="AF15" s="445"/>
      <c r="AG15" s="453"/>
    </row>
    <row r="16" spans="2:33" ht="15" customHeight="1">
      <c r="B16" s="21">
        <f>IF(증빙서류작성!B18=0,"",MONTH(증빙서류작성!B18))</f>
        <v>5</v>
      </c>
      <c r="C16" s="22">
        <f>DAY(증빙서류작성!B18)</f>
        <v>10</v>
      </c>
      <c r="D16" s="465" t="str">
        <f>IF(COUNTIF(증빙서류작성!$C$18:$C$47,"&lt;&gt;0")&gt;10,증빙서류작성!C18 &amp; " 등 " &amp; COUNTIF(증빙서류작성!$C$18:$C$47,"&lt;&gt;0") &amp; "건",증빙서류작성!C18)</f>
        <v>AA-001</v>
      </c>
      <c r="E16" s="465"/>
      <c r="F16" s="465"/>
      <c r="G16" s="465"/>
      <c r="H16" s="465"/>
      <c r="I16" s="465"/>
      <c r="J16" s="465"/>
      <c r="K16" s="465"/>
      <c r="L16" s="465"/>
      <c r="M16" s="454" t="str">
        <f>IF(COUNTIF(증빙서류작성!$C$18:$C$47,"&lt;&gt;0")&gt;10,"",증빙서류작성!D18)</f>
        <v>R</v>
      </c>
      <c r="N16" s="454"/>
      <c r="O16" s="454"/>
      <c r="P16" s="447">
        <f>IF(COUNTIF(증빙서류작성!$C$18:$C$47,"&lt;&gt;0")&gt;10,"",증빙서류작성!E18)</f>
        <v>10</v>
      </c>
      <c r="Q16" s="447"/>
      <c r="R16" s="447"/>
      <c r="S16" s="447">
        <f>IF(COUNTIF(증빙서류작성!$C$18:$C$47,"&lt;&gt;0")&gt;10,"",증빙서류작성!F18)</f>
        <v>10000</v>
      </c>
      <c r="T16" s="447"/>
      <c r="U16" s="447"/>
      <c r="V16" s="447"/>
      <c r="W16" s="447">
        <f>IF(COUNTIF(증빙서류작성!$C$18:$C$47,"&lt;&gt;0")&gt;10,증빙서류작성!$G$48,증빙서류작성!G18)</f>
        <v>100000</v>
      </c>
      <c r="X16" s="447"/>
      <c r="Y16" s="447"/>
      <c r="Z16" s="447"/>
      <c r="AA16" s="447">
        <f>IF(COUNTIF(증빙서류작성!$C$18:$C$47,"&lt;&gt;0")&gt;10,증빙서류작성!$H$48,증빙서류작성!H18)</f>
        <v>10000</v>
      </c>
      <c r="AB16" s="447"/>
      <c r="AC16" s="447"/>
      <c r="AD16" s="447"/>
      <c r="AE16" s="454">
        <f>IF(COUNTIF(증빙서류작성!$C$18:$C$47,"&lt;&gt;0")&gt;10,증빙서류작성!$J$48,증빙서류작성!J18)</f>
        <v>0</v>
      </c>
      <c r="AF16" s="454"/>
      <c r="AG16" s="455"/>
    </row>
    <row r="17" spans="2:35" ht="15" customHeight="1">
      <c r="B17" s="23">
        <f>IF(증빙서류작성!B19=0,"",MONTH(증빙서류작성!B19))</f>
        <v>5</v>
      </c>
      <c r="C17" s="24">
        <f>DAY(증빙서류작성!B19)</f>
        <v>10</v>
      </c>
      <c r="D17" s="449" t="str">
        <f>IF(COUNTIF(증빙서류작성!$C$18:$C$47,"&lt;&gt;0")&gt;10, "", 증빙서류작성!C19)</f>
        <v>AA-001</v>
      </c>
      <c r="E17" s="449"/>
      <c r="F17" s="449"/>
      <c r="G17" s="449"/>
      <c r="H17" s="449"/>
      <c r="I17" s="449"/>
      <c r="J17" s="449"/>
      <c r="K17" s="449"/>
      <c r="L17" s="449"/>
      <c r="M17" s="448" t="str">
        <f>IF(COUNTIF(증빙서류작성!$C$18:$C$47,"&lt;&gt;0")&gt;10,"",증빙서류작성!D19)</f>
        <v>R</v>
      </c>
      <c r="N17" s="448"/>
      <c r="O17" s="448"/>
      <c r="P17" s="446">
        <f>IF(COUNTIF(증빙서류작성!$C$18:$C$47,"&lt;&gt;0")&gt;10,"",증빙서류작성!E19)</f>
        <v>30</v>
      </c>
      <c r="Q17" s="446"/>
      <c r="R17" s="446"/>
      <c r="S17" s="446">
        <f>IF(COUNTIF(증빙서류작성!$C$18:$C$47,"&lt;&gt;0")&gt;10,"",증빙서류작성!F19)</f>
        <v>10000</v>
      </c>
      <c r="T17" s="446"/>
      <c r="U17" s="446"/>
      <c r="V17" s="446"/>
      <c r="W17" s="446">
        <f>IF(COUNTIF(증빙서류작성!$C$18:$C$47,"&lt;&gt;0")&gt;10,"",증빙서류작성!G19)</f>
        <v>300000</v>
      </c>
      <c r="X17" s="446"/>
      <c r="Y17" s="446"/>
      <c r="Z17" s="446"/>
      <c r="AA17" s="446">
        <f>IF(COUNTIF(증빙서류작성!$C$18:$C$47,"&lt;&gt;0")&gt;10,"",증빙서류작성!H19)</f>
        <v>30000</v>
      </c>
      <c r="AB17" s="446"/>
      <c r="AC17" s="446"/>
      <c r="AD17" s="446"/>
      <c r="AE17" s="456">
        <f>IF(COUNTIF(증빙서류작성!$C$18:$C$47,"&lt;&gt;0")&gt;10,증빙서류작성!$J$48,증빙서류작성!J19)</f>
        <v>0</v>
      </c>
      <c r="AF17" s="457"/>
      <c r="AG17" s="458"/>
    </row>
    <row r="18" spans="2:35" ht="15" customHeight="1">
      <c r="B18" s="23" t="str">
        <f>IF(증빙서류작성!B20=0,"",MONTH(증빙서류작성!B20))</f>
        <v/>
      </c>
      <c r="C18" s="24">
        <f>DAY(증빙서류작성!B20)</f>
        <v>0</v>
      </c>
      <c r="D18" s="449">
        <f>IF(COUNTIF(증빙서류작성!$C$18:$C$47,"&lt;&gt;0")&gt;10, "", 증빙서류작성!C20)</f>
        <v>0</v>
      </c>
      <c r="E18" s="449"/>
      <c r="F18" s="449"/>
      <c r="G18" s="449"/>
      <c r="H18" s="449"/>
      <c r="I18" s="449"/>
      <c r="J18" s="449"/>
      <c r="K18" s="449"/>
      <c r="L18" s="449"/>
      <c r="M18" s="448">
        <f>IF(COUNTIF(증빙서류작성!$C$18:$C$47,"&lt;&gt;0")&gt;10,"",증빙서류작성!D20)</f>
        <v>0</v>
      </c>
      <c r="N18" s="448"/>
      <c r="O18" s="448"/>
      <c r="P18" s="446">
        <f>IF(COUNTIF(증빙서류작성!$C$18:$C$47,"&lt;&gt;0")&gt;10,"",증빙서류작성!E20)</f>
        <v>0</v>
      </c>
      <c r="Q18" s="446"/>
      <c r="R18" s="446"/>
      <c r="S18" s="446">
        <f>IF(COUNTIF(증빙서류작성!$C$18:$C$47,"&lt;&gt;0")&gt;10,"",증빙서류작성!F20)</f>
        <v>0</v>
      </c>
      <c r="T18" s="446"/>
      <c r="U18" s="446"/>
      <c r="V18" s="446"/>
      <c r="W18" s="446">
        <f>IF(COUNTIF(증빙서류작성!$C$18:$C$47,"&lt;&gt;0")&gt;10,"",증빙서류작성!G20)</f>
        <v>0</v>
      </c>
      <c r="X18" s="446"/>
      <c r="Y18" s="446"/>
      <c r="Z18" s="446"/>
      <c r="AA18" s="446">
        <f>IF(COUNTIF(증빙서류작성!$C$18:$C$47,"&lt;&gt;0")&gt;10,"",증빙서류작성!H20)</f>
        <v>0</v>
      </c>
      <c r="AB18" s="446"/>
      <c r="AC18" s="446"/>
      <c r="AD18" s="446"/>
      <c r="AE18" s="456">
        <f>IF(COUNTIF(증빙서류작성!$C$18:$C$47,"&lt;&gt;0")&gt;10,증빙서류작성!$J$48,증빙서류작성!J20)</f>
        <v>0</v>
      </c>
      <c r="AF18" s="457"/>
      <c r="AG18" s="458"/>
    </row>
    <row r="19" spans="2:35" ht="15" customHeight="1">
      <c r="B19" s="23" t="str">
        <f>IF(증빙서류작성!B21=0,"",MONTH(증빙서류작성!B21))</f>
        <v/>
      </c>
      <c r="C19" s="24">
        <f>DAY(증빙서류작성!B21)</f>
        <v>0</v>
      </c>
      <c r="D19" s="449">
        <f>IF(COUNTIF(증빙서류작성!$C$18:$C$47,"&lt;&gt;0")&gt;10, "", 증빙서류작성!C21)</f>
        <v>0</v>
      </c>
      <c r="E19" s="449"/>
      <c r="F19" s="449"/>
      <c r="G19" s="449"/>
      <c r="H19" s="449"/>
      <c r="I19" s="449"/>
      <c r="J19" s="449"/>
      <c r="K19" s="449"/>
      <c r="L19" s="449"/>
      <c r="M19" s="448">
        <f>IF(COUNTIF(증빙서류작성!$C$18:$C$47,"&lt;&gt;0")&gt;10,"",증빙서류작성!D21)</f>
        <v>0</v>
      </c>
      <c r="N19" s="448"/>
      <c r="O19" s="448"/>
      <c r="P19" s="446">
        <f>IF(COUNTIF(증빙서류작성!$C$18:$C$47,"&lt;&gt;0")&gt;10,"",증빙서류작성!E21)</f>
        <v>0</v>
      </c>
      <c r="Q19" s="446"/>
      <c r="R19" s="446"/>
      <c r="S19" s="446">
        <f>IF(COUNTIF(증빙서류작성!$C$18:$C$47,"&lt;&gt;0")&gt;10,"",증빙서류작성!F21)</f>
        <v>0</v>
      </c>
      <c r="T19" s="446"/>
      <c r="U19" s="446"/>
      <c r="V19" s="446"/>
      <c r="W19" s="446">
        <f>IF(COUNTIF(증빙서류작성!$C$18:$C$47,"&lt;&gt;0")&gt;10,"",증빙서류작성!G21)</f>
        <v>0</v>
      </c>
      <c r="X19" s="446"/>
      <c r="Y19" s="446"/>
      <c r="Z19" s="446"/>
      <c r="AA19" s="446">
        <f>IF(COUNTIF(증빙서류작성!$C$18:$C$47,"&lt;&gt;0")&gt;10,"",증빙서류작성!H21)</f>
        <v>0</v>
      </c>
      <c r="AB19" s="446"/>
      <c r="AC19" s="446"/>
      <c r="AD19" s="446"/>
      <c r="AE19" s="456">
        <f>IF(COUNTIF(증빙서류작성!$C$18:$C$47,"&lt;&gt;0")&gt;10,증빙서류작성!$J$48,증빙서류작성!J21)</f>
        <v>0</v>
      </c>
      <c r="AF19" s="457"/>
      <c r="AG19" s="458"/>
    </row>
    <row r="20" spans="2:35" ht="15" customHeight="1">
      <c r="B20" s="23" t="str">
        <f>IF(증빙서류작성!B22=0,"",MONTH(증빙서류작성!B22))</f>
        <v/>
      </c>
      <c r="C20" s="24">
        <f>DAY(증빙서류작성!B22)</f>
        <v>0</v>
      </c>
      <c r="D20" s="449">
        <f>IF(COUNTIF(증빙서류작성!$C$18:$C$47,"&lt;&gt;0")&gt;10, "", 증빙서류작성!C22)</f>
        <v>0</v>
      </c>
      <c r="E20" s="449"/>
      <c r="F20" s="449"/>
      <c r="G20" s="449"/>
      <c r="H20" s="449"/>
      <c r="I20" s="449"/>
      <c r="J20" s="449"/>
      <c r="K20" s="449"/>
      <c r="L20" s="449"/>
      <c r="M20" s="448">
        <f>IF(COUNTIF(증빙서류작성!$C$18:$C$47,"&lt;&gt;0")&gt;10,"",증빙서류작성!D22)</f>
        <v>0</v>
      </c>
      <c r="N20" s="448"/>
      <c r="O20" s="448"/>
      <c r="P20" s="446">
        <f>IF(COUNTIF(증빙서류작성!$C$18:$C$47,"&lt;&gt;0")&gt;10,"",증빙서류작성!E22)</f>
        <v>0</v>
      </c>
      <c r="Q20" s="446"/>
      <c r="R20" s="446"/>
      <c r="S20" s="446">
        <f>IF(COUNTIF(증빙서류작성!$C$18:$C$47,"&lt;&gt;0")&gt;10,"",증빙서류작성!F22)</f>
        <v>0</v>
      </c>
      <c r="T20" s="446"/>
      <c r="U20" s="446"/>
      <c r="V20" s="446"/>
      <c r="W20" s="446">
        <f>IF(COUNTIF(증빙서류작성!$C$18:$C$47,"&lt;&gt;0")&gt;10,"",증빙서류작성!G22)</f>
        <v>0</v>
      </c>
      <c r="X20" s="446"/>
      <c r="Y20" s="446"/>
      <c r="Z20" s="446"/>
      <c r="AA20" s="446">
        <f>IF(COUNTIF(증빙서류작성!$C$18:$C$47,"&lt;&gt;0")&gt;10,"",증빙서류작성!H22)</f>
        <v>0</v>
      </c>
      <c r="AB20" s="446"/>
      <c r="AC20" s="446"/>
      <c r="AD20" s="446"/>
      <c r="AE20" s="456">
        <f>IF(COUNTIF(증빙서류작성!$C$18:$C$47,"&lt;&gt;0")&gt;10,증빙서류작성!$J$48,증빙서류작성!J22)</f>
        <v>0</v>
      </c>
      <c r="AF20" s="457"/>
      <c r="AG20" s="458"/>
    </row>
    <row r="21" spans="2:35" ht="15" customHeight="1">
      <c r="B21" s="23" t="str">
        <f>IF(증빙서류작성!B23=0,"",MONTH(증빙서류작성!B23))</f>
        <v/>
      </c>
      <c r="C21" s="24">
        <f>DAY(증빙서류작성!B23)</f>
        <v>0</v>
      </c>
      <c r="D21" s="449">
        <f>IF(COUNTIF(증빙서류작성!$C$18:$C$47,"&lt;&gt;0")&gt;10, "", 증빙서류작성!C23)</f>
        <v>0</v>
      </c>
      <c r="E21" s="449"/>
      <c r="F21" s="449"/>
      <c r="G21" s="449"/>
      <c r="H21" s="449"/>
      <c r="I21" s="449"/>
      <c r="J21" s="449"/>
      <c r="K21" s="449"/>
      <c r="L21" s="449"/>
      <c r="M21" s="448">
        <f>IF(COUNTIF(증빙서류작성!$C$18:$C$47,"&lt;&gt;0")&gt;10,"",증빙서류작성!D23)</f>
        <v>0</v>
      </c>
      <c r="N21" s="448"/>
      <c r="O21" s="448"/>
      <c r="P21" s="446">
        <f>IF(COUNTIF(증빙서류작성!$C$18:$C$47,"&lt;&gt;0")&gt;10,"",증빙서류작성!E23)</f>
        <v>0</v>
      </c>
      <c r="Q21" s="446"/>
      <c r="R21" s="446"/>
      <c r="S21" s="446">
        <f>IF(COUNTIF(증빙서류작성!$C$18:$C$47,"&lt;&gt;0")&gt;10,"",증빙서류작성!F23)</f>
        <v>0</v>
      </c>
      <c r="T21" s="446"/>
      <c r="U21" s="446"/>
      <c r="V21" s="446"/>
      <c r="W21" s="446">
        <f>IF(COUNTIF(증빙서류작성!$C$18:$C$47,"&lt;&gt;0")&gt;10,"",증빙서류작성!G23)</f>
        <v>0</v>
      </c>
      <c r="X21" s="446"/>
      <c r="Y21" s="446"/>
      <c r="Z21" s="446"/>
      <c r="AA21" s="446">
        <f>IF(COUNTIF(증빙서류작성!$C$18:$C$47,"&lt;&gt;0")&gt;10,"",증빙서류작성!H23)</f>
        <v>0</v>
      </c>
      <c r="AB21" s="446"/>
      <c r="AC21" s="446"/>
      <c r="AD21" s="446"/>
      <c r="AE21" s="456">
        <f>IF(COUNTIF(증빙서류작성!$C$18:$C$47,"&lt;&gt;0")&gt;10,증빙서류작성!$J$48,증빙서류작성!J23)</f>
        <v>0</v>
      </c>
      <c r="AF21" s="457"/>
      <c r="AG21" s="458"/>
    </row>
    <row r="22" spans="2:35" ht="15" customHeight="1">
      <c r="B22" s="23" t="str">
        <f>IF(증빙서류작성!B24=0,"",MONTH(증빙서류작성!B24))</f>
        <v/>
      </c>
      <c r="C22" s="24">
        <f>DAY(증빙서류작성!B24)</f>
        <v>0</v>
      </c>
      <c r="D22" s="449">
        <f>IF(COUNTIF(증빙서류작성!$C$18:$C$47,"&lt;&gt;0")&gt;10, "", 증빙서류작성!C24)</f>
        <v>0</v>
      </c>
      <c r="E22" s="449"/>
      <c r="F22" s="449"/>
      <c r="G22" s="449"/>
      <c r="H22" s="449"/>
      <c r="I22" s="449"/>
      <c r="J22" s="449"/>
      <c r="K22" s="449"/>
      <c r="L22" s="449"/>
      <c r="M22" s="448">
        <f>IF(COUNTIF(증빙서류작성!$C$18:$C$47,"&lt;&gt;0")&gt;10,"",증빙서류작성!D24)</f>
        <v>0</v>
      </c>
      <c r="N22" s="448"/>
      <c r="O22" s="448"/>
      <c r="P22" s="446">
        <f>IF(COUNTIF(증빙서류작성!$C$18:$C$47,"&lt;&gt;0")&gt;10,"",증빙서류작성!E24)</f>
        <v>0</v>
      </c>
      <c r="Q22" s="446"/>
      <c r="R22" s="446"/>
      <c r="S22" s="446">
        <f>IF(COUNTIF(증빙서류작성!$C$18:$C$47,"&lt;&gt;0")&gt;10,"",증빙서류작성!F24)</f>
        <v>0</v>
      </c>
      <c r="T22" s="446"/>
      <c r="U22" s="446"/>
      <c r="V22" s="446"/>
      <c r="W22" s="446">
        <f>IF(COUNTIF(증빙서류작성!$C$18:$C$47,"&lt;&gt;0")&gt;10,"",증빙서류작성!G24)</f>
        <v>0</v>
      </c>
      <c r="X22" s="446"/>
      <c r="Y22" s="446"/>
      <c r="Z22" s="446"/>
      <c r="AA22" s="446">
        <f>IF(COUNTIF(증빙서류작성!$C$18:$C$47,"&lt;&gt;0")&gt;10,"",증빙서류작성!H24)</f>
        <v>0</v>
      </c>
      <c r="AB22" s="446"/>
      <c r="AC22" s="446"/>
      <c r="AD22" s="446"/>
      <c r="AE22" s="456">
        <f>IF(COUNTIF(증빙서류작성!$C$18:$C$47,"&lt;&gt;0")&gt;10,증빙서류작성!$J$48,증빙서류작성!J24)</f>
        <v>0</v>
      </c>
      <c r="AF22" s="457"/>
      <c r="AG22" s="458"/>
    </row>
    <row r="23" spans="2:35" ht="15" customHeight="1">
      <c r="B23" s="23" t="str">
        <f>IF(증빙서류작성!B25=0,"",MONTH(증빙서류작성!B25))</f>
        <v/>
      </c>
      <c r="C23" s="24">
        <f>DAY(증빙서류작성!B25)</f>
        <v>0</v>
      </c>
      <c r="D23" s="449">
        <f>IF(COUNTIF(증빙서류작성!$C$18:$C$47,"&lt;&gt;0")&gt;10, "", 증빙서류작성!C25)</f>
        <v>0</v>
      </c>
      <c r="E23" s="449"/>
      <c r="F23" s="449"/>
      <c r="G23" s="449"/>
      <c r="H23" s="449"/>
      <c r="I23" s="449"/>
      <c r="J23" s="449"/>
      <c r="K23" s="449"/>
      <c r="L23" s="449"/>
      <c r="M23" s="448">
        <f>IF(COUNTIF(증빙서류작성!$C$18:$C$47,"&lt;&gt;0")&gt;10,"",증빙서류작성!D25)</f>
        <v>0</v>
      </c>
      <c r="N23" s="448"/>
      <c r="O23" s="448"/>
      <c r="P23" s="446">
        <f>IF(COUNTIF(증빙서류작성!$C$18:$C$47,"&lt;&gt;0")&gt;10,"",증빙서류작성!E25)</f>
        <v>0</v>
      </c>
      <c r="Q23" s="446"/>
      <c r="R23" s="446"/>
      <c r="S23" s="446">
        <f>IF(COUNTIF(증빙서류작성!$C$18:$C$47,"&lt;&gt;0")&gt;10,"",증빙서류작성!F25)</f>
        <v>0</v>
      </c>
      <c r="T23" s="446"/>
      <c r="U23" s="446"/>
      <c r="V23" s="446"/>
      <c r="W23" s="446">
        <f>IF(COUNTIF(증빙서류작성!$C$18:$C$47,"&lt;&gt;0")&gt;10,"",증빙서류작성!G25)</f>
        <v>0</v>
      </c>
      <c r="X23" s="446"/>
      <c r="Y23" s="446"/>
      <c r="Z23" s="446"/>
      <c r="AA23" s="446">
        <f>IF(COUNTIF(증빙서류작성!$C$18:$C$47,"&lt;&gt;0")&gt;10,"",증빙서류작성!H25)</f>
        <v>0</v>
      </c>
      <c r="AB23" s="446"/>
      <c r="AC23" s="446"/>
      <c r="AD23" s="446"/>
      <c r="AE23" s="456">
        <f>IF(COUNTIF(증빙서류작성!$C$18:$C$47,"&lt;&gt;0")&gt;10,증빙서류작성!$J$48,증빙서류작성!J25)</f>
        <v>0</v>
      </c>
      <c r="AF23" s="457"/>
      <c r="AG23" s="458"/>
    </row>
    <row r="24" spans="2:35" ht="15" customHeight="1">
      <c r="B24" s="23" t="str">
        <f>IF(증빙서류작성!B26=0,"",MONTH(증빙서류작성!B26))</f>
        <v/>
      </c>
      <c r="C24" s="24">
        <f>DAY(증빙서류작성!B26)</f>
        <v>0</v>
      </c>
      <c r="D24" s="449">
        <f>IF(COUNTIF(증빙서류작성!$C$18:$C$47,"&lt;&gt;0")&gt;10, "", 증빙서류작성!C26)</f>
        <v>0</v>
      </c>
      <c r="E24" s="449"/>
      <c r="F24" s="449"/>
      <c r="G24" s="449"/>
      <c r="H24" s="449"/>
      <c r="I24" s="449"/>
      <c r="J24" s="449"/>
      <c r="K24" s="449"/>
      <c r="L24" s="449"/>
      <c r="M24" s="448">
        <f>IF(COUNTIF(증빙서류작성!$C$18:$C$47,"&lt;&gt;0")&gt;10,"",증빙서류작성!D26)</f>
        <v>0</v>
      </c>
      <c r="N24" s="448"/>
      <c r="O24" s="448"/>
      <c r="P24" s="446">
        <f>IF(COUNTIF(증빙서류작성!$C$18:$C$47,"&lt;&gt;0")&gt;10,"",증빙서류작성!E26)</f>
        <v>0</v>
      </c>
      <c r="Q24" s="446"/>
      <c r="R24" s="446"/>
      <c r="S24" s="446">
        <f>IF(COUNTIF(증빙서류작성!$C$18:$C$47,"&lt;&gt;0")&gt;10,"",증빙서류작성!F26)</f>
        <v>0</v>
      </c>
      <c r="T24" s="446"/>
      <c r="U24" s="446"/>
      <c r="V24" s="446"/>
      <c r="W24" s="446">
        <f>IF(COUNTIF(증빙서류작성!$C$18:$C$47,"&lt;&gt;0")&gt;10,"",증빙서류작성!G26)</f>
        <v>0</v>
      </c>
      <c r="X24" s="446"/>
      <c r="Y24" s="446"/>
      <c r="Z24" s="446"/>
      <c r="AA24" s="446">
        <f>IF(COUNTIF(증빙서류작성!$C$18:$C$47,"&lt;&gt;0")&gt;10,"",증빙서류작성!H26)</f>
        <v>0</v>
      </c>
      <c r="AB24" s="446"/>
      <c r="AC24" s="446"/>
      <c r="AD24" s="446"/>
      <c r="AE24" s="456">
        <f>IF(COUNTIF(증빙서류작성!$C$18:$C$47,"&lt;&gt;0")&gt;10,증빙서류작성!$J$48,증빙서류작성!J26)</f>
        <v>0</v>
      </c>
      <c r="AF24" s="457"/>
      <c r="AG24" s="458"/>
    </row>
    <row r="25" spans="2:35" ht="15" customHeight="1" thickBot="1">
      <c r="B25" s="25" t="str">
        <f>IF(증빙서류작성!B27=0,"",MONTH(증빙서류작성!B27))</f>
        <v/>
      </c>
      <c r="C25" s="26">
        <f>DAY(증빙서류작성!B27)</f>
        <v>0</v>
      </c>
      <c r="D25" s="483">
        <f>IF(COUNTIF(증빙서류작성!$C$18:$C$47,"&lt;&gt;0")&gt;10, "", 증빙서류작성!C27)</f>
        <v>0</v>
      </c>
      <c r="E25" s="483"/>
      <c r="F25" s="483"/>
      <c r="G25" s="483"/>
      <c r="H25" s="483"/>
      <c r="I25" s="483"/>
      <c r="J25" s="483"/>
      <c r="K25" s="483"/>
      <c r="L25" s="483"/>
      <c r="M25" s="484">
        <f>IF(COUNTIF(증빙서류작성!$C$18:$C$47,"&lt;&gt;0")&gt;10,"",증빙서류작성!D27)</f>
        <v>0</v>
      </c>
      <c r="N25" s="484"/>
      <c r="O25" s="484"/>
      <c r="P25" s="450">
        <f>IF(COUNTIF(증빙서류작성!$C$18:$C$47,"&lt;&gt;0")&gt;10,"",증빙서류작성!E27)</f>
        <v>0</v>
      </c>
      <c r="Q25" s="450"/>
      <c r="R25" s="450"/>
      <c r="S25" s="450">
        <f>IF(COUNTIF(증빙서류작성!$C$18:$C$47,"&lt;&gt;0")&gt;10,"",증빙서류작성!F27)</f>
        <v>0</v>
      </c>
      <c r="T25" s="450"/>
      <c r="U25" s="450"/>
      <c r="V25" s="450"/>
      <c r="W25" s="450">
        <f>IF(COUNTIF(증빙서류작성!$C$18:$C$47,"&lt;&gt;0")&gt;10,"",증빙서류작성!G27)</f>
        <v>0</v>
      </c>
      <c r="X25" s="450"/>
      <c r="Y25" s="450"/>
      <c r="Z25" s="450"/>
      <c r="AA25" s="450">
        <f>IF(COUNTIF(증빙서류작성!$C$18:$C$47,"&lt;&gt;0")&gt;10,"",증빙서류작성!H27)</f>
        <v>0</v>
      </c>
      <c r="AB25" s="450"/>
      <c r="AC25" s="450"/>
      <c r="AD25" s="450"/>
      <c r="AE25" s="491">
        <f>IF(COUNTIF(증빙서류작성!$C$18:$C$47,"&lt;&gt;0")&gt;10,증빙서류작성!$J$48,증빙서류작성!J27)</f>
        <v>0</v>
      </c>
      <c r="AF25" s="492"/>
      <c r="AG25" s="493"/>
    </row>
    <row r="26" spans="2:35" ht="15" customHeight="1">
      <c r="B26" s="435" t="s">
        <v>201</v>
      </c>
      <c r="C26" s="436"/>
      <c r="D26" s="439">
        <f>증빙서류작성!$G$48</f>
        <v>400000</v>
      </c>
      <c r="E26" s="440"/>
      <c r="F26" s="440"/>
      <c r="G26" s="440"/>
      <c r="H26" s="441"/>
      <c r="I26" s="436" t="s">
        <v>202</v>
      </c>
      <c r="J26" s="436"/>
      <c r="K26" s="439">
        <f>증빙서류작성!$H$48</f>
        <v>40000</v>
      </c>
      <c r="L26" s="440"/>
      <c r="M26" s="440"/>
      <c r="N26" s="441"/>
      <c r="O26" s="459" t="s">
        <v>204</v>
      </c>
      <c r="P26" s="459"/>
      <c r="Q26" s="477">
        <f>증빙서류작성!$M$18</f>
        <v>15000</v>
      </c>
      <c r="R26" s="478"/>
      <c r="S26" s="478"/>
      <c r="T26" s="479"/>
      <c r="U26" s="436" t="s">
        <v>203</v>
      </c>
      <c r="V26" s="436"/>
      <c r="W26" s="485">
        <f>증빙서류작성!$I$48</f>
        <v>440000</v>
      </c>
      <c r="X26" s="486"/>
      <c r="Y26" s="486"/>
      <c r="Z26" s="487"/>
      <c r="AA26" s="494" t="s">
        <v>205</v>
      </c>
      <c r="AB26" s="495"/>
      <c r="AC26" s="498" t="str">
        <f>증빙서류작성!$M$19</f>
        <v>박○○</v>
      </c>
      <c r="AD26" s="499"/>
      <c r="AE26" s="499"/>
      <c r="AF26" s="499"/>
      <c r="AG26" s="500"/>
      <c r="AI26" s="69"/>
    </row>
    <row r="27" spans="2:35" ht="15.75" customHeight="1" thickBot="1">
      <c r="B27" s="437"/>
      <c r="C27" s="438"/>
      <c r="D27" s="442"/>
      <c r="E27" s="443"/>
      <c r="F27" s="443"/>
      <c r="G27" s="443"/>
      <c r="H27" s="444"/>
      <c r="I27" s="438"/>
      <c r="J27" s="438"/>
      <c r="K27" s="442"/>
      <c r="L27" s="443"/>
      <c r="M27" s="443"/>
      <c r="N27" s="444"/>
      <c r="O27" s="460"/>
      <c r="P27" s="460"/>
      <c r="Q27" s="480"/>
      <c r="R27" s="481"/>
      <c r="S27" s="481"/>
      <c r="T27" s="482"/>
      <c r="U27" s="438"/>
      <c r="V27" s="438"/>
      <c r="W27" s="488"/>
      <c r="X27" s="489"/>
      <c r="Y27" s="489"/>
      <c r="Z27" s="490"/>
      <c r="AA27" s="496"/>
      <c r="AB27" s="497"/>
      <c r="AC27" s="501"/>
      <c r="AD27" s="502"/>
      <c r="AE27" s="502"/>
      <c r="AF27" s="502"/>
      <c r="AG27" s="503"/>
      <c r="AI27" s="69"/>
    </row>
    <row r="28" spans="2:35" ht="16.5" customHeight="1">
      <c r="B28" s="148"/>
      <c r="C28" s="148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49"/>
      <c r="T28" s="149"/>
      <c r="U28" s="149"/>
      <c r="V28" s="149"/>
      <c r="W28" s="149"/>
      <c r="X28" s="148"/>
      <c r="Y28" s="466"/>
      <c r="Z28" s="466"/>
      <c r="AA28" s="466"/>
      <c r="AB28" s="466"/>
      <c r="AC28" s="466"/>
      <c r="AD28" s="466"/>
      <c r="AE28" s="466"/>
      <c r="AF28" s="466"/>
      <c r="AG28" s="466"/>
    </row>
    <row r="29" spans="2:35" ht="18" customHeight="1" thickBot="1">
      <c r="B29" s="27"/>
      <c r="C29" s="27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7"/>
      <c r="Y29" s="28"/>
      <c r="Z29" s="28"/>
      <c r="AA29" s="28"/>
      <c r="AB29" s="28"/>
      <c r="AC29" s="28"/>
      <c r="AD29" s="28"/>
      <c r="AE29" s="28"/>
      <c r="AF29" s="28"/>
      <c r="AG29" s="29"/>
    </row>
    <row r="30" spans="2:35" ht="24.95" customHeight="1">
      <c r="B30" s="384" t="s">
        <v>18</v>
      </c>
      <c r="C30" s="385"/>
      <c r="D30" s="385"/>
      <c r="E30" s="385"/>
      <c r="F30" s="385"/>
      <c r="G30" s="386"/>
      <c r="H30" s="387" t="s">
        <v>267</v>
      </c>
      <c r="I30" s="387"/>
      <c r="J30" s="387"/>
      <c r="K30" s="387"/>
      <c r="L30" s="387"/>
      <c r="M30" s="387"/>
      <c r="N30" s="387"/>
      <c r="O30" s="387"/>
      <c r="P30" s="387"/>
      <c r="Q30" s="387"/>
      <c r="R30" s="387"/>
      <c r="S30" s="387"/>
      <c r="T30" s="387"/>
      <c r="U30" s="387"/>
      <c r="V30" s="387"/>
      <c r="W30" s="387"/>
      <c r="X30" s="387"/>
      <c r="Y30" s="387"/>
      <c r="Z30" s="387"/>
      <c r="AA30" s="387"/>
      <c r="AB30" s="15"/>
      <c r="AC30" s="16"/>
      <c r="AD30" s="15"/>
      <c r="AE30" s="15"/>
      <c r="AF30" s="15"/>
      <c r="AG30" s="17"/>
    </row>
    <row r="31" spans="2:35" ht="24.95" customHeight="1" thickBot="1">
      <c r="B31" s="389">
        <f>증빙서류작성!$M$17</f>
        <v>42134</v>
      </c>
      <c r="C31" s="390"/>
      <c r="D31" s="390"/>
      <c r="E31" s="390"/>
      <c r="F31" s="390"/>
      <c r="G31" s="391"/>
      <c r="H31" s="388"/>
      <c r="I31" s="388"/>
      <c r="J31" s="388"/>
      <c r="K31" s="388"/>
      <c r="L31" s="388"/>
      <c r="M31" s="388"/>
      <c r="N31" s="388"/>
      <c r="O31" s="388"/>
      <c r="P31" s="388"/>
      <c r="Q31" s="388"/>
      <c r="R31" s="388"/>
      <c r="S31" s="388"/>
      <c r="T31" s="388"/>
      <c r="U31" s="388"/>
      <c r="V31" s="388"/>
      <c r="W31" s="388"/>
      <c r="X31" s="388"/>
      <c r="Y31" s="388"/>
      <c r="Z31" s="388"/>
      <c r="AA31" s="388"/>
      <c r="AB31" s="20"/>
      <c r="AC31" s="434">
        <v>1</v>
      </c>
      <c r="AD31" s="434"/>
      <c r="AE31" s="1" t="s">
        <v>35</v>
      </c>
      <c r="AF31" s="432">
        <v>1</v>
      </c>
      <c r="AG31" s="433"/>
    </row>
    <row r="32" spans="2:35" ht="13.5" customHeight="1">
      <c r="B32" s="392" t="s">
        <v>0</v>
      </c>
      <c r="C32" s="395" t="s">
        <v>13</v>
      </c>
      <c r="D32" s="395"/>
      <c r="E32" s="395"/>
      <c r="F32" s="427" t="str">
        <f t="shared" ref="F32" si="0">F7</f>
        <v>○○기업</v>
      </c>
      <c r="G32" s="428"/>
      <c r="H32" s="428"/>
      <c r="I32" s="428"/>
      <c r="J32" s="428"/>
      <c r="K32" s="428"/>
      <c r="L32" s="428"/>
      <c r="M32" s="428"/>
      <c r="N32" s="428"/>
      <c r="O32" s="429"/>
      <c r="P32" s="423" t="s">
        <v>14</v>
      </c>
      <c r="Q32" s="424"/>
      <c r="R32" s="397" t="s">
        <v>12</v>
      </c>
      <c r="S32" s="395" t="s">
        <v>2</v>
      </c>
      <c r="T32" s="395"/>
      <c r="U32" s="395"/>
      <c r="V32" s="461" t="str">
        <f t="shared" ref="V32:AG32" si="1">V7</f>
        <v>1</v>
      </c>
      <c r="W32" s="461" t="str">
        <f t="shared" si="1"/>
        <v>2</v>
      </c>
      <c r="X32" s="461" t="str">
        <f t="shared" si="1"/>
        <v>3</v>
      </c>
      <c r="Y32" s="463" t="str">
        <f t="shared" si="1"/>
        <v>-</v>
      </c>
      <c r="Z32" s="461" t="str">
        <f t="shared" si="1"/>
        <v>0</v>
      </c>
      <c r="AA32" s="461" t="str">
        <f t="shared" si="1"/>
        <v>1</v>
      </c>
      <c r="AB32" s="463" t="str">
        <f t="shared" si="1"/>
        <v>-</v>
      </c>
      <c r="AC32" s="461" t="str">
        <f t="shared" si="1"/>
        <v>1</v>
      </c>
      <c r="AD32" s="461" t="str">
        <f t="shared" si="1"/>
        <v>2</v>
      </c>
      <c r="AE32" s="461" t="str">
        <f t="shared" si="1"/>
        <v>3</v>
      </c>
      <c r="AF32" s="461" t="str">
        <f t="shared" si="1"/>
        <v>4</v>
      </c>
      <c r="AG32" s="467" t="str">
        <f t="shared" si="1"/>
        <v>8</v>
      </c>
    </row>
    <row r="33" spans="2:33" ht="13.5" customHeight="1">
      <c r="B33" s="393"/>
      <c r="C33" s="396"/>
      <c r="D33" s="396"/>
      <c r="E33" s="396"/>
      <c r="F33" s="412"/>
      <c r="G33" s="430"/>
      <c r="H33" s="430"/>
      <c r="I33" s="430"/>
      <c r="J33" s="430"/>
      <c r="K33" s="430"/>
      <c r="L33" s="430"/>
      <c r="M33" s="430"/>
      <c r="N33" s="430"/>
      <c r="O33" s="431"/>
      <c r="P33" s="425"/>
      <c r="Q33" s="426"/>
      <c r="R33" s="398"/>
      <c r="S33" s="396"/>
      <c r="T33" s="396"/>
      <c r="U33" s="396"/>
      <c r="V33" s="462"/>
      <c r="W33" s="462"/>
      <c r="X33" s="462"/>
      <c r="Y33" s="464"/>
      <c r="Z33" s="462"/>
      <c r="AA33" s="462"/>
      <c r="AB33" s="464"/>
      <c r="AC33" s="462"/>
      <c r="AD33" s="462"/>
      <c r="AE33" s="462"/>
      <c r="AF33" s="462"/>
      <c r="AG33" s="468"/>
    </row>
    <row r="34" spans="2:33" ht="13.5" customHeight="1">
      <c r="B34" s="393"/>
      <c r="C34" s="401" t="s">
        <v>6</v>
      </c>
      <c r="D34" s="401"/>
      <c r="E34" s="401"/>
      <c r="F34" s="403" t="str">
        <f t="shared" ref="F34" si="2">F9</f>
        <v>서울특별시 강남구 역삼동</v>
      </c>
      <c r="G34" s="404"/>
      <c r="H34" s="404"/>
      <c r="I34" s="404"/>
      <c r="J34" s="404"/>
      <c r="K34" s="404"/>
      <c r="L34" s="404"/>
      <c r="M34" s="404"/>
      <c r="N34" s="404"/>
      <c r="O34" s="404"/>
      <c r="P34" s="404"/>
      <c r="Q34" s="405"/>
      <c r="R34" s="398"/>
      <c r="S34" s="401" t="s">
        <v>3</v>
      </c>
      <c r="T34" s="401"/>
      <c r="U34" s="401"/>
      <c r="V34" s="409" t="str">
        <f t="shared" ref="V34" si="3">V9</f>
        <v>○○상사</v>
      </c>
      <c r="W34" s="410"/>
      <c r="X34" s="410"/>
      <c r="Y34" s="410"/>
      <c r="Z34" s="410"/>
      <c r="AA34" s="410"/>
      <c r="AB34" s="411"/>
      <c r="AC34" s="469" t="s">
        <v>4</v>
      </c>
      <c r="AD34" s="471" t="str">
        <f t="shared" ref="AD34" si="4">AD9</f>
        <v>김○○</v>
      </c>
      <c r="AE34" s="472"/>
      <c r="AF34" s="472"/>
      <c r="AG34" s="473"/>
    </row>
    <row r="35" spans="2:33" ht="13.5" customHeight="1">
      <c r="B35" s="393"/>
      <c r="C35" s="402" t="s">
        <v>7</v>
      </c>
      <c r="D35" s="402"/>
      <c r="E35" s="402"/>
      <c r="F35" s="406"/>
      <c r="G35" s="407"/>
      <c r="H35" s="407"/>
      <c r="I35" s="407"/>
      <c r="J35" s="407"/>
      <c r="K35" s="407"/>
      <c r="L35" s="407"/>
      <c r="M35" s="407"/>
      <c r="N35" s="407"/>
      <c r="O35" s="407"/>
      <c r="P35" s="407"/>
      <c r="Q35" s="408"/>
      <c r="R35" s="398"/>
      <c r="S35" s="402" t="s">
        <v>5</v>
      </c>
      <c r="T35" s="402"/>
      <c r="U35" s="402"/>
      <c r="V35" s="412"/>
      <c r="W35" s="413"/>
      <c r="X35" s="413"/>
      <c r="Y35" s="413"/>
      <c r="Z35" s="413"/>
      <c r="AA35" s="413"/>
      <c r="AB35" s="414"/>
      <c r="AC35" s="469"/>
      <c r="AD35" s="474"/>
      <c r="AE35" s="475"/>
      <c r="AF35" s="475"/>
      <c r="AG35" s="476"/>
    </row>
    <row r="36" spans="2:33" ht="13.5" customHeight="1">
      <c r="B36" s="393"/>
      <c r="C36" s="396" t="s">
        <v>16</v>
      </c>
      <c r="D36" s="396"/>
      <c r="E36" s="396"/>
      <c r="F36" s="380" t="str">
        <f>F11</f>
        <v>02-</v>
      </c>
      <c r="G36" s="380"/>
      <c r="H36" s="380"/>
      <c r="I36" s="380"/>
      <c r="J36" s="380"/>
      <c r="K36" s="380"/>
      <c r="L36" s="382" t="s">
        <v>17</v>
      </c>
      <c r="M36" s="380" t="str">
        <f>M11</f>
        <v>02-</v>
      </c>
      <c r="N36" s="380"/>
      <c r="O36" s="380"/>
      <c r="P36" s="380"/>
      <c r="Q36" s="380"/>
      <c r="R36" s="398"/>
      <c r="S36" s="401" t="s">
        <v>6</v>
      </c>
      <c r="T36" s="401"/>
      <c r="U36" s="401"/>
      <c r="V36" s="415" t="str">
        <f t="shared" ref="V36" si="5">V11</f>
        <v>서울특별시 강남구 역삼동</v>
      </c>
      <c r="W36" s="415"/>
      <c r="X36" s="415"/>
      <c r="Y36" s="415"/>
      <c r="Z36" s="415"/>
      <c r="AA36" s="415"/>
      <c r="AB36" s="415"/>
      <c r="AC36" s="415"/>
      <c r="AD36" s="415"/>
      <c r="AE36" s="415"/>
      <c r="AF36" s="415"/>
      <c r="AG36" s="416"/>
    </row>
    <row r="37" spans="2:33" ht="13.5" customHeight="1">
      <c r="B37" s="393"/>
      <c r="C37" s="401"/>
      <c r="D37" s="401"/>
      <c r="E37" s="401"/>
      <c r="F37" s="381"/>
      <c r="G37" s="381"/>
      <c r="H37" s="381"/>
      <c r="I37" s="381"/>
      <c r="J37" s="381"/>
      <c r="K37" s="381"/>
      <c r="L37" s="383"/>
      <c r="M37" s="380"/>
      <c r="N37" s="380"/>
      <c r="O37" s="380"/>
      <c r="P37" s="380"/>
      <c r="Q37" s="380"/>
      <c r="R37" s="398"/>
      <c r="S37" s="402" t="s">
        <v>7</v>
      </c>
      <c r="T37" s="402"/>
      <c r="U37" s="402"/>
      <c r="V37" s="415"/>
      <c r="W37" s="415"/>
      <c r="X37" s="415"/>
      <c r="Y37" s="415"/>
      <c r="Z37" s="415"/>
      <c r="AA37" s="415"/>
      <c r="AB37" s="415"/>
      <c r="AC37" s="415"/>
      <c r="AD37" s="415"/>
      <c r="AE37" s="415"/>
      <c r="AF37" s="415"/>
      <c r="AG37" s="416"/>
    </row>
    <row r="38" spans="2:33" ht="13.5" customHeight="1">
      <c r="B38" s="393"/>
      <c r="C38" s="396" t="s">
        <v>1</v>
      </c>
      <c r="D38" s="396"/>
      <c r="E38" s="396"/>
      <c r="F38" s="417">
        <f t="shared" ref="F38" si="6">F13</f>
        <v>440000</v>
      </c>
      <c r="G38" s="418"/>
      <c r="H38" s="418"/>
      <c r="I38" s="418"/>
      <c r="J38" s="418"/>
      <c r="K38" s="418"/>
      <c r="L38" s="418"/>
      <c r="M38" s="418"/>
      <c r="N38" s="418"/>
      <c r="O38" s="418"/>
      <c r="P38" s="418"/>
      <c r="Q38" s="419"/>
      <c r="R38" s="398"/>
      <c r="S38" s="396" t="s">
        <v>16</v>
      </c>
      <c r="T38" s="396"/>
      <c r="U38" s="396"/>
      <c r="V38" s="380" t="str">
        <f t="shared" ref="V38" si="7">V13</f>
        <v>02-</v>
      </c>
      <c r="W38" s="380"/>
      <c r="X38" s="380"/>
      <c r="Y38" s="380"/>
      <c r="Z38" s="380"/>
      <c r="AA38" s="380"/>
      <c r="AB38" s="382" t="s">
        <v>17</v>
      </c>
      <c r="AC38" s="380" t="str">
        <f t="shared" ref="AC38" si="8">AC13</f>
        <v>02-</v>
      </c>
      <c r="AD38" s="380"/>
      <c r="AE38" s="380"/>
      <c r="AF38" s="380"/>
      <c r="AG38" s="451"/>
    </row>
    <row r="39" spans="2:33" ht="13.5" customHeight="1" thickBot="1">
      <c r="B39" s="394"/>
      <c r="C39" s="401"/>
      <c r="D39" s="401"/>
      <c r="E39" s="401"/>
      <c r="F39" s="420"/>
      <c r="G39" s="421"/>
      <c r="H39" s="421"/>
      <c r="I39" s="421"/>
      <c r="J39" s="421"/>
      <c r="K39" s="421"/>
      <c r="L39" s="421"/>
      <c r="M39" s="421"/>
      <c r="N39" s="421"/>
      <c r="O39" s="421"/>
      <c r="P39" s="421"/>
      <c r="Q39" s="422"/>
      <c r="R39" s="400"/>
      <c r="S39" s="401"/>
      <c r="T39" s="401"/>
      <c r="U39" s="401"/>
      <c r="V39" s="381"/>
      <c r="W39" s="381"/>
      <c r="X39" s="381"/>
      <c r="Y39" s="381"/>
      <c r="Z39" s="381"/>
      <c r="AA39" s="381"/>
      <c r="AB39" s="470"/>
      <c r="AC39" s="381"/>
      <c r="AD39" s="381"/>
      <c r="AE39" s="381"/>
      <c r="AF39" s="381"/>
      <c r="AG39" s="452"/>
    </row>
    <row r="40" spans="2:33" ht="15" customHeight="1" thickBot="1">
      <c r="B40" s="18" t="s">
        <v>8</v>
      </c>
      <c r="C40" s="19" t="s">
        <v>9</v>
      </c>
      <c r="D40" s="445" t="s">
        <v>10</v>
      </c>
      <c r="E40" s="445"/>
      <c r="F40" s="445"/>
      <c r="G40" s="445"/>
      <c r="H40" s="445"/>
      <c r="I40" s="445"/>
      <c r="J40" s="445"/>
      <c r="K40" s="445"/>
      <c r="L40" s="445"/>
      <c r="M40" s="445" t="s">
        <v>221</v>
      </c>
      <c r="N40" s="445"/>
      <c r="O40" s="445"/>
      <c r="P40" s="445" t="s">
        <v>36</v>
      </c>
      <c r="Q40" s="445"/>
      <c r="R40" s="445"/>
      <c r="S40" s="445" t="s">
        <v>37</v>
      </c>
      <c r="T40" s="445"/>
      <c r="U40" s="445"/>
      <c r="V40" s="445"/>
      <c r="W40" s="445" t="s">
        <v>40</v>
      </c>
      <c r="X40" s="445"/>
      <c r="Y40" s="445"/>
      <c r="Z40" s="445"/>
      <c r="AA40" s="445" t="s">
        <v>188</v>
      </c>
      <c r="AB40" s="445"/>
      <c r="AC40" s="445"/>
      <c r="AD40" s="445"/>
      <c r="AE40" s="445" t="s">
        <v>11</v>
      </c>
      <c r="AF40" s="445"/>
      <c r="AG40" s="453"/>
    </row>
    <row r="41" spans="2:33" ht="15" customHeight="1">
      <c r="B41" s="21">
        <f>B16</f>
        <v>5</v>
      </c>
      <c r="C41" s="22">
        <f>C16</f>
        <v>10</v>
      </c>
      <c r="D41" s="465" t="str">
        <f>D16</f>
        <v>AA-001</v>
      </c>
      <c r="E41" s="465"/>
      <c r="F41" s="465"/>
      <c r="G41" s="465"/>
      <c r="H41" s="465"/>
      <c r="I41" s="465"/>
      <c r="J41" s="465"/>
      <c r="K41" s="465"/>
      <c r="L41" s="465"/>
      <c r="M41" s="454" t="str">
        <f t="shared" ref="M41:M50" si="9">M16</f>
        <v>R</v>
      </c>
      <c r="N41" s="454"/>
      <c r="O41" s="454"/>
      <c r="P41" s="447">
        <f t="shared" ref="P41:P50" si="10">P16</f>
        <v>10</v>
      </c>
      <c r="Q41" s="447"/>
      <c r="R41" s="447"/>
      <c r="S41" s="447">
        <f t="shared" ref="S41:S50" si="11">S16</f>
        <v>10000</v>
      </c>
      <c r="T41" s="447"/>
      <c r="U41" s="447"/>
      <c r="V41" s="447"/>
      <c r="W41" s="447">
        <f t="shared" ref="W41:W51" si="12">W16</f>
        <v>100000</v>
      </c>
      <c r="X41" s="447"/>
      <c r="Y41" s="447"/>
      <c r="Z41" s="447"/>
      <c r="AA41" s="447">
        <f t="shared" ref="AA41:AA50" si="13">AA16</f>
        <v>10000</v>
      </c>
      <c r="AB41" s="447"/>
      <c r="AC41" s="447"/>
      <c r="AD41" s="447"/>
      <c r="AE41" s="454">
        <f>AE16</f>
        <v>0</v>
      </c>
      <c r="AF41" s="454"/>
      <c r="AG41" s="455"/>
    </row>
    <row r="42" spans="2:33" ht="15" customHeight="1">
      <c r="B42" s="23">
        <f t="shared" ref="B42:C42" si="14">B17</f>
        <v>5</v>
      </c>
      <c r="C42" s="24">
        <f t="shared" si="14"/>
        <v>10</v>
      </c>
      <c r="D42" s="449" t="str">
        <f t="shared" ref="D42:D51" si="15">D17</f>
        <v>AA-001</v>
      </c>
      <c r="E42" s="449"/>
      <c r="F42" s="449"/>
      <c r="G42" s="449"/>
      <c r="H42" s="449"/>
      <c r="I42" s="449"/>
      <c r="J42" s="449"/>
      <c r="K42" s="449"/>
      <c r="L42" s="449"/>
      <c r="M42" s="448" t="str">
        <f t="shared" si="9"/>
        <v>R</v>
      </c>
      <c r="N42" s="448"/>
      <c r="O42" s="448"/>
      <c r="P42" s="446">
        <f t="shared" si="10"/>
        <v>30</v>
      </c>
      <c r="Q42" s="446"/>
      <c r="R42" s="446"/>
      <c r="S42" s="446">
        <f t="shared" si="11"/>
        <v>10000</v>
      </c>
      <c r="T42" s="446"/>
      <c r="U42" s="446"/>
      <c r="V42" s="446"/>
      <c r="W42" s="446">
        <f t="shared" si="12"/>
        <v>300000</v>
      </c>
      <c r="X42" s="446"/>
      <c r="Y42" s="446"/>
      <c r="Z42" s="446"/>
      <c r="AA42" s="446">
        <f t="shared" si="13"/>
        <v>30000</v>
      </c>
      <c r="AB42" s="446"/>
      <c r="AC42" s="446"/>
      <c r="AD42" s="446"/>
      <c r="AE42" s="456">
        <f t="shared" ref="AE42:AE50" si="16">AE17</f>
        <v>0</v>
      </c>
      <c r="AF42" s="457"/>
      <c r="AG42" s="458"/>
    </row>
    <row r="43" spans="2:33" ht="15" customHeight="1">
      <c r="B43" s="23" t="str">
        <f t="shared" ref="B43:C43" si="17">B18</f>
        <v/>
      </c>
      <c r="C43" s="24">
        <f t="shared" si="17"/>
        <v>0</v>
      </c>
      <c r="D43" s="449">
        <f t="shared" si="15"/>
        <v>0</v>
      </c>
      <c r="E43" s="449"/>
      <c r="F43" s="449"/>
      <c r="G43" s="449"/>
      <c r="H43" s="449"/>
      <c r="I43" s="449"/>
      <c r="J43" s="449"/>
      <c r="K43" s="449"/>
      <c r="L43" s="449"/>
      <c r="M43" s="448">
        <f t="shared" si="9"/>
        <v>0</v>
      </c>
      <c r="N43" s="448"/>
      <c r="O43" s="448"/>
      <c r="P43" s="446">
        <f t="shared" si="10"/>
        <v>0</v>
      </c>
      <c r="Q43" s="446"/>
      <c r="R43" s="446"/>
      <c r="S43" s="446">
        <f t="shared" si="11"/>
        <v>0</v>
      </c>
      <c r="T43" s="446"/>
      <c r="U43" s="446"/>
      <c r="V43" s="446"/>
      <c r="W43" s="446">
        <f t="shared" si="12"/>
        <v>0</v>
      </c>
      <c r="X43" s="446"/>
      <c r="Y43" s="446"/>
      <c r="Z43" s="446"/>
      <c r="AA43" s="446">
        <f t="shared" si="13"/>
        <v>0</v>
      </c>
      <c r="AB43" s="446"/>
      <c r="AC43" s="446"/>
      <c r="AD43" s="446"/>
      <c r="AE43" s="456">
        <f t="shared" si="16"/>
        <v>0</v>
      </c>
      <c r="AF43" s="457"/>
      <c r="AG43" s="458"/>
    </row>
    <row r="44" spans="2:33" ht="15" customHeight="1">
      <c r="B44" s="23" t="str">
        <f t="shared" ref="B44:C44" si="18">B19</f>
        <v/>
      </c>
      <c r="C44" s="24">
        <f t="shared" si="18"/>
        <v>0</v>
      </c>
      <c r="D44" s="449">
        <f t="shared" si="15"/>
        <v>0</v>
      </c>
      <c r="E44" s="449"/>
      <c r="F44" s="449"/>
      <c r="G44" s="449"/>
      <c r="H44" s="449"/>
      <c r="I44" s="449"/>
      <c r="J44" s="449"/>
      <c r="K44" s="449"/>
      <c r="L44" s="449"/>
      <c r="M44" s="448">
        <f t="shared" si="9"/>
        <v>0</v>
      </c>
      <c r="N44" s="448"/>
      <c r="O44" s="448"/>
      <c r="P44" s="446">
        <f t="shared" si="10"/>
        <v>0</v>
      </c>
      <c r="Q44" s="446"/>
      <c r="R44" s="446"/>
      <c r="S44" s="446">
        <f t="shared" si="11"/>
        <v>0</v>
      </c>
      <c r="T44" s="446"/>
      <c r="U44" s="446"/>
      <c r="V44" s="446"/>
      <c r="W44" s="446">
        <f t="shared" si="12"/>
        <v>0</v>
      </c>
      <c r="X44" s="446"/>
      <c r="Y44" s="446"/>
      <c r="Z44" s="446"/>
      <c r="AA44" s="446">
        <f t="shared" si="13"/>
        <v>0</v>
      </c>
      <c r="AB44" s="446"/>
      <c r="AC44" s="446"/>
      <c r="AD44" s="446"/>
      <c r="AE44" s="456">
        <f t="shared" si="16"/>
        <v>0</v>
      </c>
      <c r="AF44" s="457"/>
      <c r="AG44" s="458"/>
    </row>
    <row r="45" spans="2:33" ht="15" customHeight="1">
      <c r="B45" s="23" t="str">
        <f t="shared" ref="B45:C45" si="19">B20</f>
        <v/>
      </c>
      <c r="C45" s="24">
        <f t="shared" si="19"/>
        <v>0</v>
      </c>
      <c r="D45" s="449">
        <f t="shared" si="15"/>
        <v>0</v>
      </c>
      <c r="E45" s="449"/>
      <c r="F45" s="449"/>
      <c r="G45" s="449"/>
      <c r="H45" s="449"/>
      <c r="I45" s="449"/>
      <c r="J45" s="449"/>
      <c r="K45" s="449"/>
      <c r="L45" s="449"/>
      <c r="M45" s="448">
        <f t="shared" si="9"/>
        <v>0</v>
      </c>
      <c r="N45" s="448"/>
      <c r="O45" s="448"/>
      <c r="P45" s="446">
        <f t="shared" si="10"/>
        <v>0</v>
      </c>
      <c r="Q45" s="446"/>
      <c r="R45" s="446"/>
      <c r="S45" s="446">
        <f t="shared" si="11"/>
        <v>0</v>
      </c>
      <c r="T45" s="446"/>
      <c r="U45" s="446"/>
      <c r="V45" s="446"/>
      <c r="W45" s="446">
        <f t="shared" si="12"/>
        <v>0</v>
      </c>
      <c r="X45" s="446"/>
      <c r="Y45" s="446"/>
      <c r="Z45" s="446"/>
      <c r="AA45" s="446">
        <f t="shared" si="13"/>
        <v>0</v>
      </c>
      <c r="AB45" s="446"/>
      <c r="AC45" s="446"/>
      <c r="AD45" s="446"/>
      <c r="AE45" s="456">
        <f t="shared" si="16"/>
        <v>0</v>
      </c>
      <c r="AF45" s="457"/>
      <c r="AG45" s="458"/>
    </row>
    <row r="46" spans="2:33" ht="15" customHeight="1">
      <c r="B46" s="23" t="str">
        <f t="shared" ref="B46:C46" si="20">B21</f>
        <v/>
      </c>
      <c r="C46" s="24">
        <f t="shared" si="20"/>
        <v>0</v>
      </c>
      <c r="D46" s="449">
        <f t="shared" si="15"/>
        <v>0</v>
      </c>
      <c r="E46" s="449"/>
      <c r="F46" s="449"/>
      <c r="G46" s="449"/>
      <c r="H46" s="449"/>
      <c r="I46" s="449"/>
      <c r="J46" s="449"/>
      <c r="K46" s="449"/>
      <c r="L46" s="449"/>
      <c r="M46" s="448">
        <f t="shared" si="9"/>
        <v>0</v>
      </c>
      <c r="N46" s="448"/>
      <c r="O46" s="448"/>
      <c r="P46" s="446">
        <f t="shared" si="10"/>
        <v>0</v>
      </c>
      <c r="Q46" s="446"/>
      <c r="R46" s="446"/>
      <c r="S46" s="446">
        <f t="shared" si="11"/>
        <v>0</v>
      </c>
      <c r="T46" s="446"/>
      <c r="U46" s="446"/>
      <c r="V46" s="446"/>
      <c r="W46" s="446">
        <f t="shared" si="12"/>
        <v>0</v>
      </c>
      <c r="X46" s="446"/>
      <c r="Y46" s="446"/>
      <c r="Z46" s="446"/>
      <c r="AA46" s="446">
        <f t="shared" si="13"/>
        <v>0</v>
      </c>
      <c r="AB46" s="446"/>
      <c r="AC46" s="446"/>
      <c r="AD46" s="446"/>
      <c r="AE46" s="456">
        <f t="shared" si="16"/>
        <v>0</v>
      </c>
      <c r="AF46" s="457"/>
      <c r="AG46" s="458"/>
    </row>
    <row r="47" spans="2:33" ht="15" customHeight="1">
      <c r="B47" s="23" t="str">
        <f t="shared" ref="B47:C47" si="21">B22</f>
        <v/>
      </c>
      <c r="C47" s="24">
        <f t="shared" si="21"/>
        <v>0</v>
      </c>
      <c r="D47" s="449">
        <f t="shared" si="15"/>
        <v>0</v>
      </c>
      <c r="E47" s="449"/>
      <c r="F47" s="449"/>
      <c r="G47" s="449"/>
      <c r="H47" s="449"/>
      <c r="I47" s="449"/>
      <c r="J47" s="449"/>
      <c r="K47" s="449"/>
      <c r="L47" s="449"/>
      <c r="M47" s="448">
        <f t="shared" si="9"/>
        <v>0</v>
      </c>
      <c r="N47" s="448"/>
      <c r="O47" s="448"/>
      <c r="P47" s="446">
        <f t="shared" si="10"/>
        <v>0</v>
      </c>
      <c r="Q47" s="446"/>
      <c r="R47" s="446"/>
      <c r="S47" s="446">
        <f t="shared" si="11"/>
        <v>0</v>
      </c>
      <c r="T47" s="446"/>
      <c r="U47" s="446"/>
      <c r="V47" s="446"/>
      <c r="W47" s="446">
        <f t="shared" si="12"/>
        <v>0</v>
      </c>
      <c r="X47" s="446"/>
      <c r="Y47" s="446"/>
      <c r="Z47" s="446"/>
      <c r="AA47" s="446">
        <f t="shared" si="13"/>
        <v>0</v>
      </c>
      <c r="AB47" s="446"/>
      <c r="AC47" s="446"/>
      <c r="AD47" s="446"/>
      <c r="AE47" s="456">
        <f t="shared" si="16"/>
        <v>0</v>
      </c>
      <c r="AF47" s="457"/>
      <c r="AG47" s="458"/>
    </row>
    <row r="48" spans="2:33" ht="15" customHeight="1">
      <c r="B48" s="23" t="str">
        <f t="shared" ref="B48:C48" si="22">B23</f>
        <v/>
      </c>
      <c r="C48" s="24">
        <f t="shared" si="22"/>
        <v>0</v>
      </c>
      <c r="D48" s="449">
        <f t="shared" si="15"/>
        <v>0</v>
      </c>
      <c r="E48" s="449"/>
      <c r="F48" s="449"/>
      <c r="G48" s="449"/>
      <c r="H48" s="449"/>
      <c r="I48" s="449"/>
      <c r="J48" s="449"/>
      <c r="K48" s="449"/>
      <c r="L48" s="449"/>
      <c r="M48" s="448">
        <f t="shared" si="9"/>
        <v>0</v>
      </c>
      <c r="N48" s="448"/>
      <c r="O48" s="448"/>
      <c r="P48" s="446">
        <f t="shared" si="10"/>
        <v>0</v>
      </c>
      <c r="Q48" s="446"/>
      <c r="R48" s="446"/>
      <c r="S48" s="446">
        <f t="shared" si="11"/>
        <v>0</v>
      </c>
      <c r="T48" s="446"/>
      <c r="U48" s="446"/>
      <c r="V48" s="446"/>
      <c r="W48" s="446">
        <f t="shared" si="12"/>
        <v>0</v>
      </c>
      <c r="X48" s="446"/>
      <c r="Y48" s="446"/>
      <c r="Z48" s="446"/>
      <c r="AA48" s="446">
        <f t="shared" si="13"/>
        <v>0</v>
      </c>
      <c r="AB48" s="446"/>
      <c r="AC48" s="446"/>
      <c r="AD48" s="446"/>
      <c r="AE48" s="456">
        <f t="shared" si="16"/>
        <v>0</v>
      </c>
      <c r="AF48" s="457"/>
      <c r="AG48" s="458"/>
    </row>
    <row r="49" spans="2:33" ht="15" customHeight="1">
      <c r="B49" s="23" t="str">
        <f t="shared" ref="B49:C49" si="23">B24</f>
        <v/>
      </c>
      <c r="C49" s="24">
        <f t="shared" si="23"/>
        <v>0</v>
      </c>
      <c r="D49" s="449">
        <f t="shared" si="15"/>
        <v>0</v>
      </c>
      <c r="E49" s="449"/>
      <c r="F49" s="449"/>
      <c r="G49" s="449"/>
      <c r="H49" s="449"/>
      <c r="I49" s="449"/>
      <c r="J49" s="449"/>
      <c r="K49" s="449"/>
      <c r="L49" s="449"/>
      <c r="M49" s="448">
        <f t="shared" si="9"/>
        <v>0</v>
      </c>
      <c r="N49" s="448"/>
      <c r="O49" s="448"/>
      <c r="P49" s="446">
        <f t="shared" si="10"/>
        <v>0</v>
      </c>
      <c r="Q49" s="446"/>
      <c r="R49" s="446"/>
      <c r="S49" s="446">
        <f t="shared" si="11"/>
        <v>0</v>
      </c>
      <c r="T49" s="446"/>
      <c r="U49" s="446"/>
      <c r="V49" s="446"/>
      <c r="W49" s="446">
        <f t="shared" si="12"/>
        <v>0</v>
      </c>
      <c r="X49" s="446"/>
      <c r="Y49" s="446"/>
      <c r="Z49" s="446"/>
      <c r="AA49" s="446">
        <f t="shared" si="13"/>
        <v>0</v>
      </c>
      <c r="AB49" s="446"/>
      <c r="AC49" s="446"/>
      <c r="AD49" s="446"/>
      <c r="AE49" s="456">
        <f t="shared" si="16"/>
        <v>0</v>
      </c>
      <c r="AF49" s="457"/>
      <c r="AG49" s="458"/>
    </row>
    <row r="50" spans="2:33" ht="15" customHeight="1" thickBot="1">
      <c r="B50" s="25" t="str">
        <f t="shared" ref="B50:C50" si="24">B25</f>
        <v/>
      </c>
      <c r="C50" s="26">
        <f t="shared" si="24"/>
        <v>0</v>
      </c>
      <c r="D50" s="483">
        <f t="shared" si="15"/>
        <v>0</v>
      </c>
      <c r="E50" s="483"/>
      <c r="F50" s="483"/>
      <c r="G50" s="483"/>
      <c r="H50" s="483"/>
      <c r="I50" s="483"/>
      <c r="J50" s="483"/>
      <c r="K50" s="483"/>
      <c r="L50" s="483"/>
      <c r="M50" s="484">
        <f t="shared" si="9"/>
        <v>0</v>
      </c>
      <c r="N50" s="484"/>
      <c r="O50" s="484"/>
      <c r="P50" s="450">
        <f t="shared" si="10"/>
        <v>0</v>
      </c>
      <c r="Q50" s="450"/>
      <c r="R50" s="450"/>
      <c r="S50" s="450">
        <f t="shared" si="11"/>
        <v>0</v>
      </c>
      <c r="T50" s="450"/>
      <c r="U50" s="450"/>
      <c r="V50" s="450"/>
      <c r="W50" s="450">
        <f t="shared" si="12"/>
        <v>0</v>
      </c>
      <c r="X50" s="450"/>
      <c r="Y50" s="450"/>
      <c r="Z50" s="450"/>
      <c r="AA50" s="450">
        <f t="shared" si="13"/>
        <v>0</v>
      </c>
      <c r="AB50" s="450"/>
      <c r="AC50" s="450"/>
      <c r="AD50" s="450"/>
      <c r="AE50" s="491">
        <f t="shared" si="16"/>
        <v>0</v>
      </c>
      <c r="AF50" s="492"/>
      <c r="AG50" s="493"/>
    </row>
    <row r="51" spans="2:33" ht="15" customHeight="1">
      <c r="B51" s="435" t="s">
        <v>201</v>
      </c>
      <c r="C51" s="436"/>
      <c r="D51" s="439">
        <f t="shared" si="15"/>
        <v>400000</v>
      </c>
      <c r="E51" s="440"/>
      <c r="F51" s="440"/>
      <c r="G51" s="440"/>
      <c r="H51" s="441"/>
      <c r="I51" s="436" t="s">
        <v>202</v>
      </c>
      <c r="J51" s="436"/>
      <c r="K51" s="439">
        <f>K26</f>
        <v>40000</v>
      </c>
      <c r="L51" s="440"/>
      <c r="M51" s="440"/>
      <c r="N51" s="441"/>
      <c r="O51" s="459" t="s">
        <v>204</v>
      </c>
      <c r="P51" s="459"/>
      <c r="Q51" s="477">
        <f>Q26</f>
        <v>15000</v>
      </c>
      <c r="R51" s="478"/>
      <c r="S51" s="478"/>
      <c r="T51" s="479"/>
      <c r="U51" s="436" t="s">
        <v>203</v>
      </c>
      <c r="V51" s="436"/>
      <c r="W51" s="485">
        <f t="shared" si="12"/>
        <v>440000</v>
      </c>
      <c r="X51" s="486"/>
      <c r="Y51" s="486"/>
      <c r="Z51" s="487"/>
      <c r="AA51" s="494" t="s">
        <v>205</v>
      </c>
      <c r="AB51" s="495"/>
      <c r="AC51" s="498" t="str">
        <f>AC26</f>
        <v>박○○</v>
      </c>
      <c r="AD51" s="499"/>
      <c r="AE51" s="499"/>
      <c r="AF51" s="499"/>
      <c r="AG51" s="500"/>
    </row>
    <row r="52" spans="2:33" ht="15.75" customHeight="1" thickBot="1">
      <c r="B52" s="437"/>
      <c r="C52" s="438"/>
      <c r="D52" s="442"/>
      <c r="E52" s="443"/>
      <c r="F52" s="443"/>
      <c r="G52" s="443"/>
      <c r="H52" s="444"/>
      <c r="I52" s="438"/>
      <c r="J52" s="438"/>
      <c r="K52" s="442"/>
      <c r="L52" s="443"/>
      <c r="M52" s="443"/>
      <c r="N52" s="444"/>
      <c r="O52" s="460"/>
      <c r="P52" s="460"/>
      <c r="Q52" s="480"/>
      <c r="R52" s="481"/>
      <c r="S52" s="481"/>
      <c r="T52" s="482"/>
      <c r="U52" s="438"/>
      <c r="V52" s="438"/>
      <c r="W52" s="488"/>
      <c r="X52" s="489"/>
      <c r="Y52" s="489"/>
      <c r="Z52" s="490"/>
      <c r="AA52" s="496"/>
      <c r="AB52" s="497"/>
      <c r="AC52" s="501"/>
      <c r="AD52" s="502"/>
      <c r="AE52" s="502"/>
      <c r="AF52" s="502"/>
      <c r="AG52" s="503"/>
    </row>
  </sheetData>
  <sheetProtection sheet="1" objects="1" scenarios="1" selectLockedCells="1"/>
  <mergeCells count="263">
    <mergeCell ref="W51:Z52"/>
    <mergeCell ref="Q51:T52"/>
    <mergeCell ref="AA51:AB52"/>
    <mergeCell ref="AC51:AG52"/>
    <mergeCell ref="AE47:AG47"/>
    <mergeCell ref="D48:L48"/>
    <mergeCell ref="P48:R48"/>
    <mergeCell ref="S48:V48"/>
    <mergeCell ref="M48:O48"/>
    <mergeCell ref="W48:Z48"/>
    <mergeCell ref="AA48:AD48"/>
    <mergeCell ref="AA50:AD50"/>
    <mergeCell ref="AE49:AG49"/>
    <mergeCell ref="D50:L50"/>
    <mergeCell ref="AE48:AG48"/>
    <mergeCell ref="D47:L47"/>
    <mergeCell ref="AE50:AG50"/>
    <mergeCell ref="D49:L49"/>
    <mergeCell ref="P49:R49"/>
    <mergeCell ref="S49:V49"/>
    <mergeCell ref="M49:O49"/>
    <mergeCell ref="W50:Z50"/>
    <mergeCell ref="W47:Z47"/>
    <mergeCell ref="AA47:AD47"/>
    <mergeCell ref="AE46:AG46"/>
    <mergeCell ref="M45:O45"/>
    <mergeCell ref="W45:Z45"/>
    <mergeCell ref="AA45:AD45"/>
    <mergeCell ref="AE45:AG45"/>
    <mergeCell ref="S46:V46"/>
    <mergeCell ref="M46:O46"/>
    <mergeCell ref="W46:Z46"/>
    <mergeCell ref="AA46:AD46"/>
    <mergeCell ref="AE43:AG43"/>
    <mergeCell ref="D43:L43"/>
    <mergeCell ref="P43:R43"/>
    <mergeCell ref="S43:V43"/>
    <mergeCell ref="M43:O43"/>
    <mergeCell ref="W43:Z43"/>
    <mergeCell ref="W44:Z44"/>
    <mergeCell ref="AA44:AD44"/>
    <mergeCell ref="AE44:AG44"/>
    <mergeCell ref="D44:L44"/>
    <mergeCell ref="P44:R44"/>
    <mergeCell ref="S44:V44"/>
    <mergeCell ref="M44:O44"/>
    <mergeCell ref="D41:L41"/>
    <mergeCell ref="P41:R41"/>
    <mergeCell ref="S41:V41"/>
    <mergeCell ref="M41:O41"/>
    <mergeCell ref="W42:Z42"/>
    <mergeCell ref="AA42:AD42"/>
    <mergeCell ref="AE42:AG42"/>
    <mergeCell ref="D42:L42"/>
    <mergeCell ref="W41:Z41"/>
    <mergeCell ref="AA41:AD41"/>
    <mergeCell ref="AA17:AD17"/>
    <mergeCell ref="AE40:AG40"/>
    <mergeCell ref="AE24:AG24"/>
    <mergeCell ref="AE25:AG25"/>
    <mergeCell ref="AE22:AG22"/>
    <mergeCell ref="AE23:AG23"/>
    <mergeCell ref="AA24:AD24"/>
    <mergeCell ref="AA22:AD22"/>
    <mergeCell ref="AA23:AD23"/>
    <mergeCell ref="AD32:AD33"/>
    <mergeCell ref="AA26:AB27"/>
    <mergeCell ref="AC26:AG27"/>
    <mergeCell ref="AF31:AG31"/>
    <mergeCell ref="AD34:AG35"/>
    <mergeCell ref="AA40:AD40"/>
    <mergeCell ref="AC32:AC33"/>
    <mergeCell ref="U51:V52"/>
    <mergeCell ref="B51:C52"/>
    <mergeCell ref="D51:H52"/>
    <mergeCell ref="I51:J52"/>
    <mergeCell ref="K51:N52"/>
    <mergeCell ref="D24:L24"/>
    <mergeCell ref="P24:R24"/>
    <mergeCell ref="S24:V24"/>
    <mergeCell ref="M24:O24"/>
    <mergeCell ref="D25:L25"/>
    <mergeCell ref="U26:V27"/>
    <mergeCell ref="S25:V25"/>
    <mergeCell ref="M25:O25"/>
    <mergeCell ref="V36:AG37"/>
    <mergeCell ref="O51:P52"/>
    <mergeCell ref="M50:O50"/>
    <mergeCell ref="W49:Z49"/>
    <mergeCell ref="AA49:AD49"/>
    <mergeCell ref="AB32:AB33"/>
    <mergeCell ref="P42:R42"/>
    <mergeCell ref="S42:V42"/>
    <mergeCell ref="W26:Z27"/>
    <mergeCell ref="AA43:AD43"/>
    <mergeCell ref="AE41:AG41"/>
    <mergeCell ref="P50:R50"/>
    <mergeCell ref="S50:V50"/>
    <mergeCell ref="B31:G31"/>
    <mergeCell ref="B30:G30"/>
    <mergeCell ref="B32:B39"/>
    <mergeCell ref="C36:E37"/>
    <mergeCell ref="C34:E34"/>
    <mergeCell ref="F34:Q35"/>
    <mergeCell ref="C32:E33"/>
    <mergeCell ref="F32:O33"/>
    <mergeCell ref="P32:Q33"/>
    <mergeCell ref="C35:E35"/>
    <mergeCell ref="D45:L45"/>
    <mergeCell ref="P45:R45"/>
    <mergeCell ref="S45:V45"/>
    <mergeCell ref="M42:O42"/>
    <mergeCell ref="P47:R47"/>
    <mergeCell ref="S47:V47"/>
    <mergeCell ref="M47:O47"/>
    <mergeCell ref="D46:L46"/>
    <mergeCell ref="P46:R46"/>
    <mergeCell ref="D40:L40"/>
    <mergeCell ref="P40:R40"/>
    <mergeCell ref="S40:V40"/>
    <mergeCell ref="S7:U8"/>
    <mergeCell ref="AC38:AG39"/>
    <mergeCell ref="Y28:AG28"/>
    <mergeCell ref="AG32:AG33"/>
    <mergeCell ref="AC34:AC35"/>
    <mergeCell ref="AB38:AB39"/>
    <mergeCell ref="V38:AA39"/>
    <mergeCell ref="AE32:AE33"/>
    <mergeCell ref="AF32:AF33"/>
    <mergeCell ref="AD9:AG10"/>
    <mergeCell ref="AC9:AC10"/>
    <mergeCell ref="AE20:AG20"/>
    <mergeCell ref="AE21:AG21"/>
    <mergeCell ref="AE17:AG17"/>
    <mergeCell ref="AE19:AG19"/>
    <mergeCell ref="AC31:AD31"/>
    <mergeCell ref="S34:U34"/>
    <mergeCell ref="AD7:AD8"/>
    <mergeCell ref="AE7:AE8"/>
    <mergeCell ref="S23:V23"/>
    <mergeCell ref="Y32:Y33"/>
    <mergeCell ref="Q26:T27"/>
    <mergeCell ref="AF7:AF8"/>
    <mergeCell ref="AG7:AG8"/>
    <mergeCell ref="AB7:AB8"/>
    <mergeCell ref="AC7:AC8"/>
    <mergeCell ref="V7:V8"/>
    <mergeCell ref="W7:W8"/>
    <mergeCell ref="X7:X8"/>
    <mergeCell ref="Y7:Y8"/>
    <mergeCell ref="Z7:Z8"/>
    <mergeCell ref="AA7:AA8"/>
    <mergeCell ref="M40:O40"/>
    <mergeCell ref="V34:AB35"/>
    <mergeCell ref="H30:AA31"/>
    <mergeCell ref="M15:O15"/>
    <mergeCell ref="D16:L16"/>
    <mergeCell ref="P16:R16"/>
    <mergeCell ref="S16:V16"/>
    <mergeCell ref="M16:O16"/>
    <mergeCell ref="D18:L18"/>
    <mergeCell ref="P18:R18"/>
    <mergeCell ref="S18:V18"/>
    <mergeCell ref="M18:O18"/>
    <mergeCell ref="W18:Z18"/>
    <mergeCell ref="AA18:AD18"/>
    <mergeCell ref="D20:L20"/>
    <mergeCell ref="AA16:AD16"/>
    <mergeCell ref="W40:Z40"/>
    <mergeCell ref="C38:E39"/>
    <mergeCell ref="F38:Q39"/>
    <mergeCell ref="S38:U39"/>
    <mergeCell ref="W25:Z25"/>
    <mergeCell ref="AA25:AD25"/>
    <mergeCell ref="M23:O23"/>
    <mergeCell ref="S22:V22"/>
    <mergeCell ref="M22:O22"/>
    <mergeCell ref="D22:L22"/>
    <mergeCell ref="P22:R22"/>
    <mergeCell ref="O26:P27"/>
    <mergeCell ref="W23:Z23"/>
    <mergeCell ref="Z32:Z33"/>
    <mergeCell ref="AA32:AA33"/>
    <mergeCell ref="W32:W33"/>
    <mergeCell ref="S36:U36"/>
    <mergeCell ref="R32:R39"/>
    <mergeCell ref="S32:U33"/>
    <mergeCell ref="V32:V33"/>
    <mergeCell ref="X32:X33"/>
    <mergeCell ref="S37:U37"/>
    <mergeCell ref="S35:U35"/>
    <mergeCell ref="M21:O21"/>
    <mergeCell ref="D23:L23"/>
    <mergeCell ref="P23:R23"/>
    <mergeCell ref="M19:O19"/>
    <mergeCell ref="W21:Z21"/>
    <mergeCell ref="V13:AA14"/>
    <mergeCell ref="AB13:AB14"/>
    <mergeCell ref="AC13:AG14"/>
    <mergeCell ref="AE15:AG15"/>
    <mergeCell ref="D15:L15"/>
    <mergeCell ref="AA20:AD20"/>
    <mergeCell ref="AA15:AD15"/>
    <mergeCell ref="AE16:AG16"/>
    <mergeCell ref="AE18:AG18"/>
    <mergeCell ref="AA21:AD21"/>
    <mergeCell ref="AA19:AD19"/>
    <mergeCell ref="D19:L19"/>
    <mergeCell ref="P19:R19"/>
    <mergeCell ref="S19:V19"/>
    <mergeCell ref="D21:L21"/>
    <mergeCell ref="P21:R21"/>
    <mergeCell ref="S17:V17"/>
    <mergeCell ref="M17:O17"/>
    <mergeCell ref="W17:Z17"/>
    <mergeCell ref="F13:Q14"/>
    <mergeCell ref="P7:Q8"/>
    <mergeCell ref="F7:O8"/>
    <mergeCell ref="AF6:AG6"/>
    <mergeCell ref="AC6:AD6"/>
    <mergeCell ref="B26:C27"/>
    <mergeCell ref="D26:H27"/>
    <mergeCell ref="I26:J27"/>
    <mergeCell ref="K26:N27"/>
    <mergeCell ref="P15:R15"/>
    <mergeCell ref="W24:Z24"/>
    <mergeCell ref="W16:Z16"/>
    <mergeCell ref="W19:Z19"/>
    <mergeCell ref="P20:R20"/>
    <mergeCell ref="S20:V20"/>
    <mergeCell ref="M20:O20"/>
    <mergeCell ref="W20:Z20"/>
    <mergeCell ref="W22:Z22"/>
    <mergeCell ref="S15:V15"/>
    <mergeCell ref="D17:L17"/>
    <mergeCell ref="P17:R17"/>
    <mergeCell ref="W15:Z15"/>
    <mergeCell ref="P25:R25"/>
    <mergeCell ref="S21:V21"/>
    <mergeCell ref="F11:K12"/>
    <mergeCell ref="L11:L12"/>
    <mergeCell ref="M11:Q12"/>
    <mergeCell ref="F36:K37"/>
    <mergeCell ref="L36:L37"/>
    <mergeCell ref="M36:Q37"/>
    <mergeCell ref="B5:G5"/>
    <mergeCell ref="H5:AA6"/>
    <mergeCell ref="B6:G6"/>
    <mergeCell ref="B7:B14"/>
    <mergeCell ref="C7:E8"/>
    <mergeCell ref="R7:R14"/>
    <mergeCell ref="S11:U11"/>
    <mergeCell ref="S13:U14"/>
    <mergeCell ref="S12:U12"/>
    <mergeCell ref="F9:Q10"/>
    <mergeCell ref="C11:E12"/>
    <mergeCell ref="S10:U10"/>
    <mergeCell ref="S9:U9"/>
    <mergeCell ref="V9:AB10"/>
    <mergeCell ref="C9:E9"/>
    <mergeCell ref="V11:AG12"/>
    <mergeCell ref="C10:E10"/>
    <mergeCell ref="C13:E14"/>
  </mergeCells>
  <phoneticPr fontId="2" type="noConversion"/>
  <printOptions horizontalCentered="1"/>
  <pageMargins left="0.74803149606299213" right="0.74803149606299213" top="0.6692913385826772" bottom="0.39370078740157483" header="0.43307086614173229" footer="0.39370078740157483"/>
  <pageSetup paperSize="9" orientation="portrait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3">
    <tabColor rgb="FFFE8081"/>
    <pageSetUpPr autoPageBreaks="0"/>
  </sheetPr>
  <dimension ref="B4:AG91"/>
  <sheetViews>
    <sheetView showGridLines="0" showRowColHeaders="0" showZeros="0" zoomScaleNormal="100" workbookViewId="0"/>
  </sheetViews>
  <sheetFormatPr defaultColWidth="2.33203125" defaultRowHeight="20.100000000000001" customHeight="1"/>
  <cols>
    <col min="1" max="16384" width="2.33203125" style="135"/>
  </cols>
  <sheetData>
    <row r="4" spans="2:33" ht="39.950000000000003" customHeight="1" thickBot="1"/>
    <row r="5" spans="2:33" ht="17.100000000000001" customHeight="1">
      <c r="B5" s="539" t="s">
        <v>18</v>
      </c>
      <c r="C5" s="540"/>
      <c r="D5" s="540"/>
      <c r="E5" s="540"/>
      <c r="F5" s="540"/>
      <c r="G5" s="541"/>
      <c r="H5" s="387" t="s">
        <v>266</v>
      </c>
      <c r="I5" s="387"/>
      <c r="J5" s="387"/>
      <c r="K5" s="387"/>
      <c r="L5" s="387"/>
      <c r="M5" s="387"/>
      <c r="N5" s="387"/>
      <c r="O5" s="387"/>
      <c r="P5" s="387"/>
      <c r="Q5" s="387"/>
      <c r="R5" s="387"/>
      <c r="S5" s="387"/>
      <c r="T5" s="387"/>
      <c r="U5" s="387"/>
      <c r="V5" s="387"/>
      <c r="W5" s="387"/>
      <c r="X5" s="387"/>
      <c r="Y5" s="387"/>
      <c r="Z5" s="387"/>
      <c r="AA5" s="387"/>
      <c r="AB5" s="15"/>
      <c r="AC5" s="16"/>
      <c r="AD5" s="15"/>
      <c r="AE5" s="15"/>
      <c r="AF5" s="15"/>
      <c r="AG5" s="17"/>
    </row>
    <row r="6" spans="2:33" ht="17.100000000000001" customHeight="1" thickBot="1">
      <c r="B6" s="542">
        <f>증빙서류작성!$M$17</f>
        <v>42134</v>
      </c>
      <c r="C6" s="543"/>
      <c r="D6" s="543"/>
      <c r="E6" s="543"/>
      <c r="F6" s="543"/>
      <c r="G6" s="544"/>
      <c r="H6" s="388"/>
      <c r="I6" s="388"/>
      <c r="J6" s="388"/>
      <c r="K6" s="388"/>
      <c r="L6" s="388"/>
      <c r="M6" s="388"/>
      <c r="N6" s="388"/>
      <c r="O6" s="388"/>
      <c r="P6" s="388"/>
      <c r="Q6" s="388"/>
      <c r="R6" s="388"/>
      <c r="S6" s="388"/>
      <c r="T6" s="388"/>
      <c r="U6" s="388"/>
      <c r="V6" s="388"/>
      <c r="W6" s="388"/>
      <c r="X6" s="388"/>
      <c r="Y6" s="388"/>
      <c r="Z6" s="388"/>
      <c r="AA6" s="388"/>
      <c r="AB6" s="20"/>
      <c r="AC6" s="434">
        <v>1</v>
      </c>
      <c r="AD6" s="434"/>
      <c r="AE6" s="1" t="s">
        <v>35</v>
      </c>
      <c r="AF6" s="432">
        <v>1</v>
      </c>
      <c r="AG6" s="433"/>
    </row>
    <row r="7" spans="2:33" ht="17.100000000000001" customHeight="1">
      <c r="B7" s="392" t="s">
        <v>0</v>
      </c>
      <c r="C7" s="395" t="s">
        <v>13</v>
      </c>
      <c r="D7" s="395"/>
      <c r="E7" s="395"/>
      <c r="F7" s="427" t="str">
        <f>증빙서류작성!G7</f>
        <v>○○기업</v>
      </c>
      <c r="G7" s="428"/>
      <c r="H7" s="428"/>
      <c r="I7" s="428"/>
      <c r="J7" s="428"/>
      <c r="K7" s="428"/>
      <c r="L7" s="428"/>
      <c r="M7" s="428"/>
      <c r="N7" s="428"/>
      <c r="O7" s="429"/>
      <c r="P7" s="423" t="s">
        <v>14</v>
      </c>
      <c r="Q7" s="424"/>
      <c r="R7" s="397" t="s">
        <v>12</v>
      </c>
      <c r="S7" s="395" t="s">
        <v>2</v>
      </c>
      <c r="T7" s="395"/>
      <c r="U7" s="395"/>
      <c r="V7" s="461" t="str">
        <f>MID(증빙서류작성!$C$8,COLUMN(A1),1)</f>
        <v>1</v>
      </c>
      <c r="W7" s="461" t="str">
        <f>MID(증빙서류작성!$C$8,COLUMN(B1),1)</f>
        <v>2</v>
      </c>
      <c r="X7" s="461" t="str">
        <f>MID(증빙서류작성!$C$8,COLUMN(C1),1)</f>
        <v>3</v>
      </c>
      <c r="Y7" s="463" t="str">
        <f>MID(증빙서류작성!$C$8,COLUMN(D1),1)</f>
        <v>-</v>
      </c>
      <c r="Z7" s="461" t="str">
        <f>MID(증빙서류작성!$C$8,COLUMN(E1),1)</f>
        <v>0</v>
      </c>
      <c r="AA7" s="461" t="str">
        <f>MID(증빙서류작성!$C$8,COLUMN(F1),1)</f>
        <v>1</v>
      </c>
      <c r="AB7" s="463" t="str">
        <f>MID(증빙서류작성!$C$8,COLUMN(G1),1)</f>
        <v>-</v>
      </c>
      <c r="AC7" s="461" t="str">
        <f>MID(증빙서류작성!$C$8,COLUMN(H1),1)</f>
        <v>1</v>
      </c>
      <c r="AD7" s="461" t="str">
        <f>MID(증빙서류작성!$C$8,COLUMN(I1),1)</f>
        <v>2</v>
      </c>
      <c r="AE7" s="461" t="str">
        <f>MID(증빙서류작성!$C$8,COLUMN(J1),1)</f>
        <v>3</v>
      </c>
      <c r="AF7" s="461" t="str">
        <f>MID(증빙서류작성!$C$8,COLUMN(K1),1)</f>
        <v>4</v>
      </c>
      <c r="AG7" s="467" t="str">
        <f>MID(증빙서류작성!$C$8,COLUMN(L1),1)</f>
        <v>8</v>
      </c>
    </row>
    <row r="8" spans="2:33" ht="17.100000000000001" customHeight="1">
      <c r="B8" s="393"/>
      <c r="C8" s="396"/>
      <c r="D8" s="396"/>
      <c r="E8" s="396"/>
      <c r="F8" s="412"/>
      <c r="G8" s="430"/>
      <c r="H8" s="430"/>
      <c r="I8" s="430"/>
      <c r="J8" s="430"/>
      <c r="K8" s="430"/>
      <c r="L8" s="430"/>
      <c r="M8" s="430"/>
      <c r="N8" s="430"/>
      <c r="O8" s="431"/>
      <c r="P8" s="425"/>
      <c r="Q8" s="426"/>
      <c r="R8" s="398"/>
      <c r="S8" s="396"/>
      <c r="T8" s="396"/>
      <c r="U8" s="396"/>
      <c r="V8" s="462"/>
      <c r="W8" s="462"/>
      <c r="X8" s="462"/>
      <c r="Y8" s="464"/>
      <c r="Z8" s="462"/>
      <c r="AA8" s="462"/>
      <c r="AB8" s="464"/>
      <c r="AC8" s="462"/>
      <c r="AD8" s="462"/>
      <c r="AE8" s="462"/>
      <c r="AF8" s="462"/>
      <c r="AG8" s="468"/>
    </row>
    <row r="9" spans="2:33" ht="17.100000000000001" customHeight="1">
      <c r="B9" s="393"/>
      <c r="C9" s="401" t="s">
        <v>6</v>
      </c>
      <c r="D9" s="401"/>
      <c r="E9" s="401"/>
      <c r="F9" s="403" t="str">
        <f>증빙서류작성!G10</f>
        <v>서울특별시 강남구 역삼동</v>
      </c>
      <c r="G9" s="404"/>
      <c r="H9" s="404"/>
      <c r="I9" s="404"/>
      <c r="J9" s="404"/>
      <c r="K9" s="404"/>
      <c r="L9" s="404"/>
      <c r="M9" s="404"/>
      <c r="N9" s="404"/>
      <c r="O9" s="404"/>
      <c r="P9" s="404"/>
      <c r="Q9" s="405"/>
      <c r="R9" s="398"/>
      <c r="S9" s="401" t="s">
        <v>3</v>
      </c>
      <c r="T9" s="401"/>
      <c r="U9" s="401"/>
      <c r="V9" s="409" t="str">
        <f>증빙서류작성!C7</f>
        <v>○○상사</v>
      </c>
      <c r="W9" s="410"/>
      <c r="X9" s="410"/>
      <c r="Y9" s="410"/>
      <c r="Z9" s="410"/>
      <c r="AA9" s="410"/>
      <c r="AB9" s="411"/>
      <c r="AC9" s="469" t="s">
        <v>4</v>
      </c>
      <c r="AD9" s="471" t="str">
        <f>증빙서류작성!C9</f>
        <v>김○○</v>
      </c>
      <c r="AE9" s="472"/>
      <c r="AF9" s="472"/>
      <c r="AG9" s="473"/>
    </row>
    <row r="10" spans="2:33" ht="17.100000000000001" customHeight="1">
      <c r="B10" s="393"/>
      <c r="C10" s="402" t="s">
        <v>7</v>
      </c>
      <c r="D10" s="402"/>
      <c r="E10" s="402"/>
      <c r="F10" s="406"/>
      <c r="G10" s="407"/>
      <c r="H10" s="407"/>
      <c r="I10" s="407"/>
      <c r="J10" s="407"/>
      <c r="K10" s="407"/>
      <c r="L10" s="407"/>
      <c r="M10" s="407"/>
      <c r="N10" s="407"/>
      <c r="O10" s="407"/>
      <c r="P10" s="407"/>
      <c r="Q10" s="408"/>
      <c r="R10" s="398"/>
      <c r="S10" s="402" t="s">
        <v>5</v>
      </c>
      <c r="T10" s="402"/>
      <c r="U10" s="402"/>
      <c r="V10" s="412"/>
      <c r="W10" s="413"/>
      <c r="X10" s="413"/>
      <c r="Y10" s="413"/>
      <c r="Z10" s="413"/>
      <c r="AA10" s="413"/>
      <c r="AB10" s="414"/>
      <c r="AC10" s="469"/>
      <c r="AD10" s="474"/>
      <c r="AE10" s="475"/>
      <c r="AF10" s="475"/>
      <c r="AG10" s="476"/>
    </row>
    <row r="11" spans="2:33" ht="17.100000000000001" customHeight="1">
      <c r="B11" s="393"/>
      <c r="C11" s="396" t="s">
        <v>16</v>
      </c>
      <c r="D11" s="396"/>
      <c r="E11" s="396"/>
      <c r="F11" s="380" t="str">
        <f>증빙서류작성!G11</f>
        <v>02-</v>
      </c>
      <c r="G11" s="380"/>
      <c r="H11" s="380"/>
      <c r="I11" s="380"/>
      <c r="J11" s="380"/>
      <c r="K11" s="380"/>
      <c r="L11" s="382" t="s">
        <v>17</v>
      </c>
      <c r="M11" s="380" t="str">
        <f>증빙서류작성!G12</f>
        <v>02-</v>
      </c>
      <c r="N11" s="380"/>
      <c r="O11" s="380"/>
      <c r="P11" s="380"/>
      <c r="Q11" s="380"/>
      <c r="R11" s="399"/>
      <c r="S11" s="401" t="s">
        <v>6</v>
      </c>
      <c r="T11" s="401"/>
      <c r="U11" s="401"/>
      <c r="V11" s="415" t="str">
        <f>증빙서류작성!C10</f>
        <v>서울특별시 강남구 역삼동</v>
      </c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6"/>
    </row>
    <row r="12" spans="2:33" ht="17.100000000000001" customHeight="1">
      <c r="B12" s="393"/>
      <c r="C12" s="401"/>
      <c r="D12" s="401"/>
      <c r="E12" s="401"/>
      <c r="F12" s="381"/>
      <c r="G12" s="381"/>
      <c r="H12" s="381"/>
      <c r="I12" s="381"/>
      <c r="J12" s="381"/>
      <c r="K12" s="381"/>
      <c r="L12" s="383"/>
      <c r="M12" s="380"/>
      <c r="N12" s="380"/>
      <c r="O12" s="380"/>
      <c r="P12" s="380"/>
      <c r="Q12" s="380"/>
      <c r="R12" s="399"/>
      <c r="S12" s="402" t="s">
        <v>7</v>
      </c>
      <c r="T12" s="402"/>
      <c r="U12" s="402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6"/>
    </row>
    <row r="13" spans="2:33" ht="17.100000000000001" customHeight="1">
      <c r="B13" s="393"/>
      <c r="C13" s="396" t="s">
        <v>1</v>
      </c>
      <c r="D13" s="396"/>
      <c r="E13" s="396"/>
      <c r="F13" s="417">
        <f>증빙서류작성!$I$48</f>
        <v>440000</v>
      </c>
      <c r="G13" s="418"/>
      <c r="H13" s="418"/>
      <c r="I13" s="418"/>
      <c r="J13" s="418"/>
      <c r="K13" s="418"/>
      <c r="L13" s="418"/>
      <c r="M13" s="418"/>
      <c r="N13" s="418"/>
      <c r="O13" s="418"/>
      <c r="P13" s="418"/>
      <c r="Q13" s="419"/>
      <c r="R13" s="398"/>
      <c r="S13" s="396" t="s">
        <v>16</v>
      </c>
      <c r="T13" s="396"/>
      <c r="U13" s="396"/>
      <c r="V13" s="380" t="str">
        <f>증빙서류작성!C11</f>
        <v>02-</v>
      </c>
      <c r="W13" s="380"/>
      <c r="X13" s="380"/>
      <c r="Y13" s="380"/>
      <c r="Z13" s="380"/>
      <c r="AA13" s="380"/>
      <c r="AB13" s="382" t="s">
        <v>17</v>
      </c>
      <c r="AC13" s="380" t="str">
        <f>증빙서류작성!C12</f>
        <v>02-</v>
      </c>
      <c r="AD13" s="380"/>
      <c r="AE13" s="380"/>
      <c r="AF13" s="380"/>
      <c r="AG13" s="451"/>
    </row>
    <row r="14" spans="2:33" ht="17.100000000000001" customHeight="1" thickBot="1">
      <c r="B14" s="394"/>
      <c r="C14" s="401"/>
      <c r="D14" s="401"/>
      <c r="E14" s="401"/>
      <c r="F14" s="420"/>
      <c r="G14" s="421"/>
      <c r="H14" s="421"/>
      <c r="I14" s="421"/>
      <c r="J14" s="421"/>
      <c r="K14" s="421"/>
      <c r="L14" s="421"/>
      <c r="M14" s="421"/>
      <c r="N14" s="421"/>
      <c r="O14" s="421"/>
      <c r="P14" s="421"/>
      <c r="Q14" s="422"/>
      <c r="R14" s="400"/>
      <c r="S14" s="401"/>
      <c r="T14" s="401"/>
      <c r="U14" s="401"/>
      <c r="V14" s="381"/>
      <c r="W14" s="381"/>
      <c r="X14" s="381"/>
      <c r="Y14" s="381"/>
      <c r="Z14" s="381"/>
      <c r="AA14" s="381"/>
      <c r="AB14" s="383"/>
      <c r="AC14" s="381"/>
      <c r="AD14" s="381"/>
      <c r="AE14" s="381"/>
      <c r="AF14" s="381"/>
      <c r="AG14" s="452"/>
    </row>
    <row r="15" spans="2:33" ht="17.100000000000001" customHeight="1" thickBot="1">
      <c r="B15" s="136" t="s">
        <v>8</v>
      </c>
      <c r="C15" s="137" t="s">
        <v>9</v>
      </c>
      <c r="D15" s="445" t="s">
        <v>10</v>
      </c>
      <c r="E15" s="445"/>
      <c r="F15" s="445"/>
      <c r="G15" s="445"/>
      <c r="H15" s="445"/>
      <c r="I15" s="445"/>
      <c r="J15" s="445"/>
      <c r="K15" s="445"/>
      <c r="L15" s="445" t="s">
        <v>221</v>
      </c>
      <c r="M15" s="445"/>
      <c r="N15" s="445"/>
      <c r="O15" s="445" t="s">
        <v>36</v>
      </c>
      <c r="P15" s="445"/>
      <c r="Q15" s="445"/>
      <c r="R15" s="445" t="s">
        <v>37</v>
      </c>
      <c r="S15" s="445"/>
      <c r="T15" s="445"/>
      <c r="U15" s="445" t="s">
        <v>40</v>
      </c>
      <c r="V15" s="445"/>
      <c r="W15" s="445"/>
      <c r="X15" s="445"/>
      <c r="Y15" s="445"/>
      <c r="Z15" s="445" t="s">
        <v>188</v>
      </c>
      <c r="AA15" s="445"/>
      <c r="AB15" s="445"/>
      <c r="AC15" s="445"/>
      <c r="AD15" s="445"/>
      <c r="AE15" s="445" t="s">
        <v>11</v>
      </c>
      <c r="AF15" s="445"/>
      <c r="AG15" s="453"/>
    </row>
    <row r="16" spans="2:33" ht="17.100000000000001" customHeight="1">
      <c r="B16" s="173">
        <f>IF(증빙서류작성!B18=0,"",MONTH(증빙서류작성!B18))</f>
        <v>5</v>
      </c>
      <c r="C16" s="174">
        <f>DAY(증빙서류작성!B18)</f>
        <v>10</v>
      </c>
      <c r="D16" s="600" t="str">
        <f>증빙서류작성!C18</f>
        <v>AA-001</v>
      </c>
      <c r="E16" s="601"/>
      <c r="F16" s="601"/>
      <c r="G16" s="601"/>
      <c r="H16" s="601"/>
      <c r="I16" s="601"/>
      <c r="J16" s="601"/>
      <c r="K16" s="602"/>
      <c r="L16" s="585" t="str">
        <f>증빙서류작성!D18</f>
        <v>R</v>
      </c>
      <c r="M16" s="586"/>
      <c r="N16" s="603"/>
      <c r="O16" s="597">
        <f>증빙서류작성!E18</f>
        <v>10</v>
      </c>
      <c r="P16" s="598"/>
      <c r="Q16" s="599"/>
      <c r="R16" s="597">
        <f>증빙서류작성!F18</f>
        <v>10000</v>
      </c>
      <c r="S16" s="598"/>
      <c r="T16" s="599"/>
      <c r="U16" s="597">
        <f>증빙서류작성!G18</f>
        <v>100000</v>
      </c>
      <c r="V16" s="598"/>
      <c r="W16" s="598"/>
      <c r="X16" s="598"/>
      <c r="Y16" s="599"/>
      <c r="Z16" s="597">
        <f>증빙서류작성!H18</f>
        <v>10000</v>
      </c>
      <c r="AA16" s="598"/>
      <c r="AB16" s="598"/>
      <c r="AC16" s="598"/>
      <c r="AD16" s="599"/>
      <c r="AE16" s="585">
        <f>증빙서류작성!J18</f>
        <v>0</v>
      </c>
      <c r="AF16" s="586"/>
      <c r="AG16" s="587"/>
    </row>
    <row r="17" spans="2:33" ht="17.100000000000001" customHeight="1">
      <c r="B17" s="175">
        <f>IF(증빙서류작성!B19=0,"",MONTH(증빙서류작성!B19))</f>
        <v>5</v>
      </c>
      <c r="C17" s="176">
        <f>DAY(증빙서류작성!B19)</f>
        <v>10</v>
      </c>
      <c r="D17" s="449" t="str">
        <f>증빙서류작성!C19</f>
        <v>AA-001</v>
      </c>
      <c r="E17" s="449"/>
      <c r="F17" s="449"/>
      <c r="G17" s="449"/>
      <c r="H17" s="449"/>
      <c r="I17" s="449"/>
      <c r="J17" s="449"/>
      <c r="K17" s="449"/>
      <c r="L17" s="448" t="str">
        <f>증빙서류작성!D19</f>
        <v>R</v>
      </c>
      <c r="M17" s="448"/>
      <c r="N17" s="448"/>
      <c r="O17" s="446">
        <f>증빙서류작성!E19</f>
        <v>30</v>
      </c>
      <c r="P17" s="446"/>
      <c r="Q17" s="446"/>
      <c r="R17" s="446">
        <f>증빙서류작성!F19</f>
        <v>10000</v>
      </c>
      <c r="S17" s="446"/>
      <c r="T17" s="446"/>
      <c r="U17" s="446">
        <f>증빙서류작성!G19</f>
        <v>300000</v>
      </c>
      <c r="V17" s="446"/>
      <c r="W17" s="446"/>
      <c r="X17" s="446"/>
      <c r="Y17" s="446"/>
      <c r="Z17" s="446">
        <f>증빙서류작성!H19</f>
        <v>30000</v>
      </c>
      <c r="AA17" s="446"/>
      <c r="AB17" s="446"/>
      <c r="AC17" s="446"/>
      <c r="AD17" s="446"/>
      <c r="AE17" s="456">
        <f>증빙서류작성!J19</f>
        <v>0</v>
      </c>
      <c r="AF17" s="457"/>
      <c r="AG17" s="458"/>
    </row>
    <row r="18" spans="2:33" ht="17.100000000000001" customHeight="1">
      <c r="B18" s="175" t="str">
        <f>IF(증빙서류작성!B20=0,"",MONTH(증빙서류작성!B20))</f>
        <v/>
      </c>
      <c r="C18" s="176">
        <f>DAY(증빙서류작성!B20)</f>
        <v>0</v>
      </c>
      <c r="D18" s="449">
        <f>증빙서류작성!C20</f>
        <v>0</v>
      </c>
      <c r="E18" s="449"/>
      <c r="F18" s="449"/>
      <c r="G18" s="449"/>
      <c r="H18" s="449"/>
      <c r="I18" s="449"/>
      <c r="J18" s="449"/>
      <c r="K18" s="449"/>
      <c r="L18" s="448">
        <f>증빙서류작성!D20</f>
        <v>0</v>
      </c>
      <c r="M18" s="448"/>
      <c r="N18" s="448"/>
      <c r="O18" s="446">
        <f>증빙서류작성!E20</f>
        <v>0</v>
      </c>
      <c r="P18" s="446"/>
      <c r="Q18" s="446"/>
      <c r="R18" s="446">
        <f>증빙서류작성!F20</f>
        <v>0</v>
      </c>
      <c r="S18" s="446"/>
      <c r="T18" s="446"/>
      <c r="U18" s="446">
        <f>증빙서류작성!G20</f>
        <v>0</v>
      </c>
      <c r="V18" s="446"/>
      <c r="W18" s="446"/>
      <c r="X18" s="446"/>
      <c r="Y18" s="446"/>
      <c r="Z18" s="446">
        <f>증빙서류작성!H20</f>
        <v>0</v>
      </c>
      <c r="AA18" s="446"/>
      <c r="AB18" s="446"/>
      <c r="AC18" s="446"/>
      <c r="AD18" s="446"/>
      <c r="AE18" s="456">
        <f>증빙서류작성!J20</f>
        <v>0</v>
      </c>
      <c r="AF18" s="457"/>
      <c r="AG18" s="458"/>
    </row>
    <row r="19" spans="2:33" ht="17.100000000000001" customHeight="1">
      <c r="B19" s="175" t="str">
        <f>IF(증빙서류작성!B21=0,"",MONTH(증빙서류작성!B21))</f>
        <v/>
      </c>
      <c r="C19" s="176">
        <f>DAY(증빙서류작성!B21)</f>
        <v>0</v>
      </c>
      <c r="D19" s="449">
        <f>증빙서류작성!C21</f>
        <v>0</v>
      </c>
      <c r="E19" s="449"/>
      <c r="F19" s="449"/>
      <c r="G19" s="449"/>
      <c r="H19" s="449"/>
      <c r="I19" s="449"/>
      <c r="J19" s="449"/>
      <c r="K19" s="449"/>
      <c r="L19" s="448">
        <f>증빙서류작성!D21</f>
        <v>0</v>
      </c>
      <c r="M19" s="448"/>
      <c r="N19" s="448"/>
      <c r="O19" s="446">
        <f>증빙서류작성!E21</f>
        <v>0</v>
      </c>
      <c r="P19" s="446"/>
      <c r="Q19" s="446"/>
      <c r="R19" s="446">
        <f>증빙서류작성!F21</f>
        <v>0</v>
      </c>
      <c r="S19" s="446"/>
      <c r="T19" s="446"/>
      <c r="U19" s="446">
        <f>증빙서류작성!G21</f>
        <v>0</v>
      </c>
      <c r="V19" s="446"/>
      <c r="W19" s="446"/>
      <c r="X19" s="446"/>
      <c r="Y19" s="446"/>
      <c r="Z19" s="446">
        <f>증빙서류작성!H21</f>
        <v>0</v>
      </c>
      <c r="AA19" s="446"/>
      <c r="AB19" s="446"/>
      <c r="AC19" s="446"/>
      <c r="AD19" s="446"/>
      <c r="AE19" s="456">
        <f>증빙서류작성!J21</f>
        <v>0</v>
      </c>
      <c r="AF19" s="457"/>
      <c r="AG19" s="458"/>
    </row>
    <row r="20" spans="2:33" ht="17.100000000000001" customHeight="1">
      <c r="B20" s="175" t="str">
        <f>IF(증빙서류작성!B22=0,"",MONTH(증빙서류작성!B22))</f>
        <v/>
      </c>
      <c r="C20" s="176">
        <f>DAY(증빙서류작성!B22)</f>
        <v>0</v>
      </c>
      <c r="D20" s="449">
        <f>증빙서류작성!C22</f>
        <v>0</v>
      </c>
      <c r="E20" s="449"/>
      <c r="F20" s="449"/>
      <c r="G20" s="449"/>
      <c r="H20" s="449"/>
      <c r="I20" s="449"/>
      <c r="J20" s="449"/>
      <c r="K20" s="449"/>
      <c r="L20" s="448">
        <f>증빙서류작성!D22</f>
        <v>0</v>
      </c>
      <c r="M20" s="448"/>
      <c r="N20" s="448"/>
      <c r="O20" s="446">
        <f>증빙서류작성!E22</f>
        <v>0</v>
      </c>
      <c r="P20" s="446"/>
      <c r="Q20" s="446"/>
      <c r="R20" s="446">
        <f>증빙서류작성!F22</f>
        <v>0</v>
      </c>
      <c r="S20" s="446"/>
      <c r="T20" s="446"/>
      <c r="U20" s="446">
        <f>증빙서류작성!G22</f>
        <v>0</v>
      </c>
      <c r="V20" s="446"/>
      <c r="W20" s="446"/>
      <c r="X20" s="446"/>
      <c r="Y20" s="446"/>
      <c r="Z20" s="446">
        <f>증빙서류작성!H22</f>
        <v>0</v>
      </c>
      <c r="AA20" s="446"/>
      <c r="AB20" s="446"/>
      <c r="AC20" s="446"/>
      <c r="AD20" s="446"/>
      <c r="AE20" s="456">
        <f>증빙서류작성!J22</f>
        <v>0</v>
      </c>
      <c r="AF20" s="457"/>
      <c r="AG20" s="458"/>
    </row>
    <row r="21" spans="2:33" ht="17.100000000000001" customHeight="1">
      <c r="B21" s="175" t="str">
        <f>IF(증빙서류작성!B23=0,"",MONTH(증빙서류작성!B23))</f>
        <v/>
      </c>
      <c r="C21" s="176">
        <f>DAY(증빙서류작성!B23)</f>
        <v>0</v>
      </c>
      <c r="D21" s="449">
        <f>증빙서류작성!C23</f>
        <v>0</v>
      </c>
      <c r="E21" s="449"/>
      <c r="F21" s="449"/>
      <c r="G21" s="449"/>
      <c r="H21" s="449"/>
      <c r="I21" s="449"/>
      <c r="J21" s="449"/>
      <c r="K21" s="449"/>
      <c r="L21" s="448">
        <f>증빙서류작성!D23</f>
        <v>0</v>
      </c>
      <c r="M21" s="448"/>
      <c r="N21" s="448"/>
      <c r="O21" s="446">
        <f>증빙서류작성!E23</f>
        <v>0</v>
      </c>
      <c r="P21" s="446"/>
      <c r="Q21" s="446"/>
      <c r="R21" s="446">
        <f>증빙서류작성!F23</f>
        <v>0</v>
      </c>
      <c r="S21" s="446"/>
      <c r="T21" s="446"/>
      <c r="U21" s="446">
        <f>증빙서류작성!G23</f>
        <v>0</v>
      </c>
      <c r="V21" s="446"/>
      <c r="W21" s="446"/>
      <c r="X21" s="446"/>
      <c r="Y21" s="446"/>
      <c r="Z21" s="446">
        <f>증빙서류작성!H23</f>
        <v>0</v>
      </c>
      <c r="AA21" s="446"/>
      <c r="AB21" s="446"/>
      <c r="AC21" s="446"/>
      <c r="AD21" s="446"/>
      <c r="AE21" s="456">
        <f>증빙서류작성!J23</f>
        <v>0</v>
      </c>
      <c r="AF21" s="457"/>
      <c r="AG21" s="458"/>
    </row>
    <row r="22" spans="2:33" ht="17.100000000000001" customHeight="1">
      <c r="B22" s="175" t="str">
        <f>IF(증빙서류작성!B24=0,"",MONTH(증빙서류작성!B24))</f>
        <v/>
      </c>
      <c r="C22" s="176">
        <f>DAY(증빙서류작성!B24)</f>
        <v>0</v>
      </c>
      <c r="D22" s="449">
        <f>증빙서류작성!C24</f>
        <v>0</v>
      </c>
      <c r="E22" s="449"/>
      <c r="F22" s="449"/>
      <c r="G22" s="449"/>
      <c r="H22" s="449"/>
      <c r="I22" s="449"/>
      <c r="J22" s="449"/>
      <c r="K22" s="449"/>
      <c r="L22" s="448">
        <f>증빙서류작성!D24</f>
        <v>0</v>
      </c>
      <c r="M22" s="448"/>
      <c r="N22" s="448"/>
      <c r="O22" s="446">
        <f>증빙서류작성!E24</f>
        <v>0</v>
      </c>
      <c r="P22" s="446"/>
      <c r="Q22" s="446"/>
      <c r="R22" s="446">
        <f>증빙서류작성!F24</f>
        <v>0</v>
      </c>
      <c r="S22" s="446"/>
      <c r="T22" s="446"/>
      <c r="U22" s="446">
        <f>증빙서류작성!G24</f>
        <v>0</v>
      </c>
      <c r="V22" s="446"/>
      <c r="W22" s="446"/>
      <c r="X22" s="446"/>
      <c r="Y22" s="446"/>
      <c r="Z22" s="446">
        <f>증빙서류작성!H24</f>
        <v>0</v>
      </c>
      <c r="AA22" s="446"/>
      <c r="AB22" s="446"/>
      <c r="AC22" s="446"/>
      <c r="AD22" s="446"/>
      <c r="AE22" s="456">
        <f>증빙서류작성!J24</f>
        <v>0</v>
      </c>
      <c r="AF22" s="457"/>
      <c r="AG22" s="458"/>
    </row>
    <row r="23" spans="2:33" ht="17.100000000000001" customHeight="1">
      <c r="B23" s="175" t="str">
        <f>IF(증빙서류작성!B25=0,"",MONTH(증빙서류작성!B25))</f>
        <v/>
      </c>
      <c r="C23" s="176">
        <f>DAY(증빙서류작성!B25)</f>
        <v>0</v>
      </c>
      <c r="D23" s="449">
        <f>증빙서류작성!C25</f>
        <v>0</v>
      </c>
      <c r="E23" s="449"/>
      <c r="F23" s="449"/>
      <c r="G23" s="449"/>
      <c r="H23" s="449"/>
      <c r="I23" s="449"/>
      <c r="J23" s="449"/>
      <c r="K23" s="449"/>
      <c r="L23" s="448">
        <f>증빙서류작성!D25</f>
        <v>0</v>
      </c>
      <c r="M23" s="448"/>
      <c r="N23" s="448"/>
      <c r="O23" s="446">
        <f>증빙서류작성!E25</f>
        <v>0</v>
      </c>
      <c r="P23" s="446"/>
      <c r="Q23" s="446"/>
      <c r="R23" s="446">
        <f>증빙서류작성!F25</f>
        <v>0</v>
      </c>
      <c r="S23" s="446"/>
      <c r="T23" s="446"/>
      <c r="U23" s="446">
        <f>증빙서류작성!G25</f>
        <v>0</v>
      </c>
      <c r="V23" s="446"/>
      <c r="W23" s="446"/>
      <c r="X23" s="446"/>
      <c r="Y23" s="446"/>
      <c r="Z23" s="446">
        <f>증빙서류작성!H25</f>
        <v>0</v>
      </c>
      <c r="AA23" s="446"/>
      <c r="AB23" s="446"/>
      <c r="AC23" s="446"/>
      <c r="AD23" s="446"/>
      <c r="AE23" s="456">
        <f>증빙서류작성!J25</f>
        <v>0</v>
      </c>
      <c r="AF23" s="457"/>
      <c r="AG23" s="458"/>
    </row>
    <row r="24" spans="2:33" ht="17.100000000000001" customHeight="1">
      <c r="B24" s="175" t="str">
        <f>IF(증빙서류작성!B26=0,"",MONTH(증빙서류작성!B26))</f>
        <v/>
      </c>
      <c r="C24" s="176">
        <f>DAY(증빙서류작성!B26)</f>
        <v>0</v>
      </c>
      <c r="D24" s="449">
        <f>증빙서류작성!C26</f>
        <v>0</v>
      </c>
      <c r="E24" s="449"/>
      <c r="F24" s="449"/>
      <c r="G24" s="449"/>
      <c r="H24" s="449"/>
      <c r="I24" s="449"/>
      <c r="J24" s="449"/>
      <c r="K24" s="449"/>
      <c r="L24" s="448">
        <f>증빙서류작성!D26</f>
        <v>0</v>
      </c>
      <c r="M24" s="448"/>
      <c r="N24" s="448"/>
      <c r="O24" s="446">
        <f>증빙서류작성!E26</f>
        <v>0</v>
      </c>
      <c r="P24" s="446"/>
      <c r="Q24" s="446"/>
      <c r="R24" s="446">
        <f>증빙서류작성!F26</f>
        <v>0</v>
      </c>
      <c r="S24" s="446"/>
      <c r="T24" s="446"/>
      <c r="U24" s="446">
        <f>증빙서류작성!G26</f>
        <v>0</v>
      </c>
      <c r="V24" s="446"/>
      <c r="W24" s="446"/>
      <c r="X24" s="446"/>
      <c r="Y24" s="446"/>
      <c r="Z24" s="446">
        <f>증빙서류작성!H26</f>
        <v>0</v>
      </c>
      <c r="AA24" s="446"/>
      <c r="AB24" s="446"/>
      <c r="AC24" s="446"/>
      <c r="AD24" s="446"/>
      <c r="AE24" s="456">
        <f>증빙서류작성!J26</f>
        <v>0</v>
      </c>
      <c r="AF24" s="457"/>
      <c r="AG24" s="458"/>
    </row>
    <row r="25" spans="2:33" ht="17.100000000000001" customHeight="1">
      <c r="B25" s="175" t="str">
        <f>IF(증빙서류작성!B27=0,"",MONTH(증빙서류작성!B27))</f>
        <v/>
      </c>
      <c r="C25" s="176">
        <f>DAY(증빙서류작성!B27)</f>
        <v>0</v>
      </c>
      <c r="D25" s="449">
        <f>증빙서류작성!C27</f>
        <v>0</v>
      </c>
      <c r="E25" s="449"/>
      <c r="F25" s="449"/>
      <c r="G25" s="449"/>
      <c r="H25" s="449"/>
      <c r="I25" s="449"/>
      <c r="J25" s="449"/>
      <c r="K25" s="449"/>
      <c r="L25" s="448">
        <f>증빙서류작성!D27</f>
        <v>0</v>
      </c>
      <c r="M25" s="448"/>
      <c r="N25" s="448"/>
      <c r="O25" s="446">
        <f>증빙서류작성!E27</f>
        <v>0</v>
      </c>
      <c r="P25" s="446"/>
      <c r="Q25" s="446"/>
      <c r="R25" s="446">
        <f>증빙서류작성!F27</f>
        <v>0</v>
      </c>
      <c r="S25" s="446"/>
      <c r="T25" s="446"/>
      <c r="U25" s="446">
        <f>증빙서류작성!G27</f>
        <v>0</v>
      </c>
      <c r="V25" s="446"/>
      <c r="W25" s="446"/>
      <c r="X25" s="446"/>
      <c r="Y25" s="446"/>
      <c r="Z25" s="446">
        <f>증빙서류작성!H27</f>
        <v>0</v>
      </c>
      <c r="AA25" s="446"/>
      <c r="AB25" s="446"/>
      <c r="AC25" s="446"/>
      <c r="AD25" s="446"/>
      <c r="AE25" s="456">
        <f>증빙서류작성!J27</f>
        <v>0</v>
      </c>
      <c r="AF25" s="457"/>
      <c r="AG25" s="458"/>
    </row>
    <row r="26" spans="2:33" ht="17.100000000000001" customHeight="1">
      <c r="B26" s="175" t="str">
        <f>IF(증빙서류작성!B28=0,"",MONTH(증빙서류작성!B28))</f>
        <v/>
      </c>
      <c r="C26" s="176">
        <f>DAY(증빙서류작성!B28)</f>
        <v>0</v>
      </c>
      <c r="D26" s="449">
        <f>증빙서류작성!C28</f>
        <v>0</v>
      </c>
      <c r="E26" s="449"/>
      <c r="F26" s="449"/>
      <c r="G26" s="449"/>
      <c r="H26" s="449"/>
      <c r="I26" s="449"/>
      <c r="J26" s="449"/>
      <c r="K26" s="449"/>
      <c r="L26" s="448">
        <f>증빙서류작성!D28</f>
        <v>0</v>
      </c>
      <c r="M26" s="448"/>
      <c r="N26" s="448"/>
      <c r="O26" s="446">
        <f>증빙서류작성!E28</f>
        <v>0</v>
      </c>
      <c r="P26" s="446"/>
      <c r="Q26" s="446"/>
      <c r="R26" s="446">
        <f>증빙서류작성!F28</f>
        <v>0</v>
      </c>
      <c r="S26" s="446"/>
      <c r="T26" s="446"/>
      <c r="U26" s="446">
        <f>증빙서류작성!G28</f>
        <v>0</v>
      </c>
      <c r="V26" s="446"/>
      <c r="W26" s="446"/>
      <c r="X26" s="446"/>
      <c r="Y26" s="446"/>
      <c r="Z26" s="446">
        <f>증빙서류작성!H28</f>
        <v>0</v>
      </c>
      <c r="AA26" s="446"/>
      <c r="AB26" s="446"/>
      <c r="AC26" s="446"/>
      <c r="AD26" s="446"/>
      <c r="AE26" s="456">
        <f>증빙서류작성!J28</f>
        <v>0</v>
      </c>
      <c r="AF26" s="457"/>
      <c r="AG26" s="458"/>
    </row>
    <row r="27" spans="2:33" ht="17.100000000000001" customHeight="1">
      <c r="B27" s="175" t="str">
        <f>IF(증빙서류작성!B29=0,"",MONTH(증빙서류작성!B29))</f>
        <v/>
      </c>
      <c r="C27" s="176">
        <f>DAY(증빙서류작성!B29)</f>
        <v>0</v>
      </c>
      <c r="D27" s="449">
        <f>증빙서류작성!C29</f>
        <v>0</v>
      </c>
      <c r="E27" s="449"/>
      <c r="F27" s="449"/>
      <c r="G27" s="449"/>
      <c r="H27" s="449"/>
      <c r="I27" s="449"/>
      <c r="J27" s="449"/>
      <c r="K27" s="449"/>
      <c r="L27" s="448">
        <f>증빙서류작성!D29</f>
        <v>0</v>
      </c>
      <c r="M27" s="448"/>
      <c r="N27" s="448"/>
      <c r="O27" s="446">
        <f>증빙서류작성!E29</f>
        <v>0</v>
      </c>
      <c r="P27" s="446"/>
      <c r="Q27" s="446"/>
      <c r="R27" s="446">
        <f>증빙서류작성!F29</f>
        <v>0</v>
      </c>
      <c r="S27" s="446"/>
      <c r="T27" s="446"/>
      <c r="U27" s="446">
        <f>증빙서류작성!G29</f>
        <v>0</v>
      </c>
      <c r="V27" s="446"/>
      <c r="W27" s="446"/>
      <c r="X27" s="446"/>
      <c r="Y27" s="446"/>
      <c r="Z27" s="446">
        <f>증빙서류작성!H29</f>
        <v>0</v>
      </c>
      <c r="AA27" s="446"/>
      <c r="AB27" s="446"/>
      <c r="AC27" s="446"/>
      <c r="AD27" s="446"/>
      <c r="AE27" s="456">
        <f>증빙서류작성!J29</f>
        <v>0</v>
      </c>
      <c r="AF27" s="457"/>
      <c r="AG27" s="458"/>
    </row>
    <row r="28" spans="2:33" ht="17.100000000000001" customHeight="1">
      <c r="B28" s="175" t="str">
        <f>IF(증빙서류작성!B30=0,"",MONTH(증빙서류작성!B30))</f>
        <v/>
      </c>
      <c r="C28" s="176">
        <f>DAY(증빙서류작성!B30)</f>
        <v>0</v>
      </c>
      <c r="D28" s="449">
        <f>증빙서류작성!C30</f>
        <v>0</v>
      </c>
      <c r="E28" s="449"/>
      <c r="F28" s="449"/>
      <c r="G28" s="449"/>
      <c r="H28" s="449"/>
      <c r="I28" s="449"/>
      <c r="J28" s="449"/>
      <c r="K28" s="449"/>
      <c r="L28" s="448">
        <f>증빙서류작성!D30</f>
        <v>0</v>
      </c>
      <c r="M28" s="448"/>
      <c r="N28" s="448"/>
      <c r="O28" s="446">
        <f>증빙서류작성!E30</f>
        <v>0</v>
      </c>
      <c r="P28" s="446"/>
      <c r="Q28" s="446"/>
      <c r="R28" s="446">
        <f>증빙서류작성!F30</f>
        <v>0</v>
      </c>
      <c r="S28" s="446"/>
      <c r="T28" s="446"/>
      <c r="U28" s="446">
        <f>증빙서류작성!G30</f>
        <v>0</v>
      </c>
      <c r="V28" s="446"/>
      <c r="W28" s="446"/>
      <c r="X28" s="446"/>
      <c r="Y28" s="446"/>
      <c r="Z28" s="446">
        <f>증빙서류작성!H30</f>
        <v>0</v>
      </c>
      <c r="AA28" s="446"/>
      <c r="AB28" s="446"/>
      <c r="AC28" s="446"/>
      <c r="AD28" s="446"/>
      <c r="AE28" s="456">
        <f>증빙서류작성!J30</f>
        <v>0</v>
      </c>
      <c r="AF28" s="457"/>
      <c r="AG28" s="458"/>
    </row>
    <row r="29" spans="2:33" ht="17.100000000000001" customHeight="1">
      <c r="B29" s="175" t="str">
        <f>IF(증빙서류작성!B31=0,"",MONTH(증빙서류작성!B31))</f>
        <v/>
      </c>
      <c r="C29" s="176">
        <f>DAY(증빙서류작성!B31)</f>
        <v>0</v>
      </c>
      <c r="D29" s="449">
        <f>증빙서류작성!C31</f>
        <v>0</v>
      </c>
      <c r="E29" s="449"/>
      <c r="F29" s="449"/>
      <c r="G29" s="449"/>
      <c r="H29" s="449"/>
      <c r="I29" s="449"/>
      <c r="J29" s="449"/>
      <c r="K29" s="449"/>
      <c r="L29" s="448">
        <f>증빙서류작성!D31</f>
        <v>0</v>
      </c>
      <c r="M29" s="448"/>
      <c r="N29" s="448"/>
      <c r="O29" s="446">
        <f>증빙서류작성!E31</f>
        <v>0</v>
      </c>
      <c r="P29" s="446"/>
      <c r="Q29" s="446"/>
      <c r="R29" s="446">
        <f>증빙서류작성!F31</f>
        <v>0</v>
      </c>
      <c r="S29" s="446"/>
      <c r="T29" s="446"/>
      <c r="U29" s="446">
        <f>증빙서류작성!G31</f>
        <v>0</v>
      </c>
      <c r="V29" s="446"/>
      <c r="W29" s="446"/>
      <c r="X29" s="446"/>
      <c r="Y29" s="446"/>
      <c r="Z29" s="446">
        <f>증빙서류작성!H31</f>
        <v>0</v>
      </c>
      <c r="AA29" s="446"/>
      <c r="AB29" s="446"/>
      <c r="AC29" s="446"/>
      <c r="AD29" s="446"/>
      <c r="AE29" s="456">
        <f>증빙서류작성!J31</f>
        <v>0</v>
      </c>
      <c r="AF29" s="457"/>
      <c r="AG29" s="458"/>
    </row>
    <row r="30" spans="2:33" ht="17.100000000000001" customHeight="1">
      <c r="B30" s="175" t="str">
        <f>IF(증빙서류작성!B32=0,"",MONTH(증빙서류작성!B32))</f>
        <v/>
      </c>
      <c r="C30" s="176">
        <f>DAY(증빙서류작성!B32)</f>
        <v>0</v>
      </c>
      <c r="D30" s="449">
        <f>증빙서류작성!C32</f>
        <v>0</v>
      </c>
      <c r="E30" s="449"/>
      <c r="F30" s="449"/>
      <c r="G30" s="449"/>
      <c r="H30" s="449"/>
      <c r="I30" s="449"/>
      <c r="J30" s="449"/>
      <c r="K30" s="449"/>
      <c r="L30" s="448">
        <f>증빙서류작성!D32</f>
        <v>0</v>
      </c>
      <c r="M30" s="448"/>
      <c r="N30" s="448"/>
      <c r="O30" s="446">
        <f>증빙서류작성!E32</f>
        <v>0</v>
      </c>
      <c r="P30" s="446"/>
      <c r="Q30" s="446"/>
      <c r="R30" s="446">
        <f>증빙서류작성!F32</f>
        <v>0</v>
      </c>
      <c r="S30" s="446"/>
      <c r="T30" s="446"/>
      <c r="U30" s="446">
        <f>증빙서류작성!G32</f>
        <v>0</v>
      </c>
      <c r="V30" s="446"/>
      <c r="W30" s="446"/>
      <c r="X30" s="446"/>
      <c r="Y30" s="446"/>
      <c r="Z30" s="446">
        <f>증빙서류작성!H32</f>
        <v>0</v>
      </c>
      <c r="AA30" s="446"/>
      <c r="AB30" s="446"/>
      <c r="AC30" s="446"/>
      <c r="AD30" s="446"/>
      <c r="AE30" s="456">
        <f>증빙서류작성!J32</f>
        <v>0</v>
      </c>
      <c r="AF30" s="457"/>
      <c r="AG30" s="458"/>
    </row>
    <row r="31" spans="2:33" ht="17.100000000000001" customHeight="1">
      <c r="B31" s="175" t="str">
        <f>IF(증빙서류작성!B33=0,"",MONTH(증빙서류작성!B33))</f>
        <v/>
      </c>
      <c r="C31" s="176">
        <f>DAY(증빙서류작성!B33)</f>
        <v>0</v>
      </c>
      <c r="D31" s="449">
        <f>증빙서류작성!C33</f>
        <v>0</v>
      </c>
      <c r="E31" s="449"/>
      <c r="F31" s="449"/>
      <c r="G31" s="449"/>
      <c r="H31" s="449"/>
      <c r="I31" s="449"/>
      <c r="J31" s="449"/>
      <c r="K31" s="449"/>
      <c r="L31" s="448">
        <f>증빙서류작성!D33</f>
        <v>0</v>
      </c>
      <c r="M31" s="448"/>
      <c r="N31" s="448"/>
      <c r="O31" s="446">
        <f>증빙서류작성!E33</f>
        <v>0</v>
      </c>
      <c r="P31" s="446"/>
      <c r="Q31" s="446"/>
      <c r="R31" s="446">
        <f>증빙서류작성!F33</f>
        <v>0</v>
      </c>
      <c r="S31" s="446"/>
      <c r="T31" s="446"/>
      <c r="U31" s="446">
        <f>증빙서류작성!G33</f>
        <v>0</v>
      </c>
      <c r="V31" s="446"/>
      <c r="W31" s="446"/>
      <c r="X31" s="446"/>
      <c r="Y31" s="446"/>
      <c r="Z31" s="446">
        <f>증빙서류작성!H33</f>
        <v>0</v>
      </c>
      <c r="AA31" s="446"/>
      <c r="AB31" s="446"/>
      <c r="AC31" s="446"/>
      <c r="AD31" s="446"/>
      <c r="AE31" s="456">
        <f>증빙서류작성!J33</f>
        <v>0</v>
      </c>
      <c r="AF31" s="457"/>
      <c r="AG31" s="458"/>
    </row>
    <row r="32" spans="2:33" ht="17.100000000000001" customHeight="1">
      <c r="B32" s="175" t="str">
        <f>IF(증빙서류작성!B34=0,"",MONTH(증빙서류작성!B34))</f>
        <v/>
      </c>
      <c r="C32" s="176">
        <f>DAY(증빙서류작성!B34)</f>
        <v>0</v>
      </c>
      <c r="D32" s="449">
        <f>증빙서류작성!C34</f>
        <v>0</v>
      </c>
      <c r="E32" s="449"/>
      <c r="F32" s="449"/>
      <c r="G32" s="449"/>
      <c r="H32" s="449"/>
      <c r="I32" s="449"/>
      <c r="J32" s="449"/>
      <c r="K32" s="449"/>
      <c r="L32" s="448">
        <f>증빙서류작성!D34</f>
        <v>0</v>
      </c>
      <c r="M32" s="448"/>
      <c r="N32" s="448"/>
      <c r="O32" s="446">
        <f>증빙서류작성!E34</f>
        <v>0</v>
      </c>
      <c r="P32" s="446"/>
      <c r="Q32" s="446"/>
      <c r="R32" s="446">
        <f>증빙서류작성!F34</f>
        <v>0</v>
      </c>
      <c r="S32" s="446"/>
      <c r="T32" s="446"/>
      <c r="U32" s="446">
        <f>증빙서류작성!G34</f>
        <v>0</v>
      </c>
      <c r="V32" s="446"/>
      <c r="W32" s="446"/>
      <c r="X32" s="446"/>
      <c r="Y32" s="446"/>
      <c r="Z32" s="446">
        <f>증빙서류작성!H34</f>
        <v>0</v>
      </c>
      <c r="AA32" s="446"/>
      <c r="AB32" s="446"/>
      <c r="AC32" s="446"/>
      <c r="AD32" s="446"/>
      <c r="AE32" s="456">
        <f>증빙서류작성!J34</f>
        <v>0</v>
      </c>
      <c r="AF32" s="457"/>
      <c r="AG32" s="458"/>
    </row>
    <row r="33" spans="2:33" ht="17.100000000000001" customHeight="1">
      <c r="B33" s="175" t="str">
        <f>IF(증빙서류작성!B35=0,"",MONTH(증빙서류작성!B35))</f>
        <v/>
      </c>
      <c r="C33" s="176">
        <f>DAY(증빙서류작성!B35)</f>
        <v>0</v>
      </c>
      <c r="D33" s="449">
        <f>증빙서류작성!C35</f>
        <v>0</v>
      </c>
      <c r="E33" s="449"/>
      <c r="F33" s="449"/>
      <c r="G33" s="449"/>
      <c r="H33" s="449"/>
      <c r="I33" s="449"/>
      <c r="J33" s="449"/>
      <c r="K33" s="449"/>
      <c r="L33" s="448">
        <f>증빙서류작성!D35</f>
        <v>0</v>
      </c>
      <c r="M33" s="448"/>
      <c r="N33" s="448"/>
      <c r="O33" s="446">
        <f>증빙서류작성!E35</f>
        <v>0</v>
      </c>
      <c r="P33" s="446"/>
      <c r="Q33" s="446"/>
      <c r="R33" s="446">
        <f>증빙서류작성!F35</f>
        <v>0</v>
      </c>
      <c r="S33" s="446"/>
      <c r="T33" s="446"/>
      <c r="U33" s="446">
        <f>증빙서류작성!G35</f>
        <v>0</v>
      </c>
      <c r="V33" s="446"/>
      <c r="W33" s="446"/>
      <c r="X33" s="446"/>
      <c r="Y33" s="446"/>
      <c r="Z33" s="446">
        <f>증빙서류작성!H35</f>
        <v>0</v>
      </c>
      <c r="AA33" s="446"/>
      <c r="AB33" s="446"/>
      <c r="AC33" s="446"/>
      <c r="AD33" s="446"/>
      <c r="AE33" s="456">
        <f>증빙서류작성!J35</f>
        <v>0</v>
      </c>
      <c r="AF33" s="457"/>
      <c r="AG33" s="458"/>
    </row>
    <row r="34" spans="2:33" ht="17.100000000000001" customHeight="1">
      <c r="B34" s="175" t="str">
        <f>IF(증빙서류작성!B36=0,"",MONTH(증빙서류작성!B36))</f>
        <v/>
      </c>
      <c r="C34" s="176">
        <f>DAY(증빙서류작성!B36)</f>
        <v>0</v>
      </c>
      <c r="D34" s="449">
        <f>증빙서류작성!C36</f>
        <v>0</v>
      </c>
      <c r="E34" s="449"/>
      <c r="F34" s="449"/>
      <c r="G34" s="449"/>
      <c r="H34" s="449"/>
      <c r="I34" s="449"/>
      <c r="J34" s="449"/>
      <c r="K34" s="449"/>
      <c r="L34" s="448">
        <f>증빙서류작성!D36</f>
        <v>0</v>
      </c>
      <c r="M34" s="448"/>
      <c r="N34" s="448"/>
      <c r="O34" s="446">
        <f>증빙서류작성!E36</f>
        <v>0</v>
      </c>
      <c r="P34" s="446"/>
      <c r="Q34" s="446"/>
      <c r="R34" s="446">
        <f>증빙서류작성!F36</f>
        <v>0</v>
      </c>
      <c r="S34" s="446"/>
      <c r="T34" s="446"/>
      <c r="U34" s="446">
        <f>증빙서류작성!G36</f>
        <v>0</v>
      </c>
      <c r="V34" s="446"/>
      <c r="W34" s="446"/>
      <c r="X34" s="446"/>
      <c r="Y34" s="446"/>
      <c r="Z34" s="446">
        <f>증빙서류작성!H36</f>
        <v>0</v>
      </c>
      <c r="AA34" s="446"/>
      <c r="AB34" s="446"/>
      <c r="AC34" s="446"/>
      <c r="AD34" s="446"/>
      <c r="AE34" s="456">
        <f>증빙서류작성!J36</f>
        <v>0</v>
      </c>
      <c r="AF34" s="457"/>
      <c r="AG34" s="458"/>
    </row>
    <row r="35" spans="2:33" ht="17.100000000000001" customHeight="1">
      <c r="B35" s="175" t="str">
        <f>IF(증빙서류작성!B37=0,"",MONTH(증빙서류작성!B37))</f>
        <v/>
      </c>
      <c r="C35" s="176">
        <f>DAY(증빙서류작성!B37)</f>
        <v>0</v>
      </c>
      <c r="D35" s="449">
        <f>증빙서류작성!C37</f>
        <v>0</v>
      </c>
      <c r="E35" s="449"/>
      <c r="F35" s="449"/>
      <c r="G35" s="449"/>
      <c r="H35" s="449"/>
      <c r="I35" s="449"/>
      <c r="J35" s="449"/>
      <c r="K35" s="449"/>
      <c r="L35" s="448">
        <f>증빙서류작성!D37</f>
        <v>0</v>
      </c>
      <c r="M35" s="448"/>
      <c r="N35" s="448"/>
      <c r="O35" s="446">
        <f>증빙서류작성!E37</f>
        <v>0</v>
      </c>
      <c r="P35" s="446"/>
      <c r="Q35" s="446"/>
      <c r="R35" s="446">
        <f>증빙서류작성!F37</f>
        <v>0</v>
      </c>
      <c r="S35" s="446"/>
      <c r="T35" s="446"/>
      <c r="U35" s="446">
        <f>증빙서류작성!G37</f>
        <v>0</v>
      </c>
      <c r="V35" s="446"/>
      <c r="W35" s="446"/>
      <c r="X35" s="446"/>
      <c r="Y35" s="446"/>
      <c r="Z35" s="446">
        <f>증빙서류작성!H37</f>
        <v>0</v>
      </c>
      <c r="AA35" s="446"/>
      <c r="AB35" s="446"/>
      <c r="AC35" s="446"/>
      <c r="AD35" s="446"/>
      <c r="AE35" s="456">
        <f>증빙서류작성!J37</f>
        <v>0</v>
      </c>
      <c r="AF35" s="457"/>
      <c r="AG35" s="458"/>
    </row>
    <row r="36" spans="2:33" ht="17.100000000000001" customHeight="1">
      <c r="B36" s="175" t="str">
        <f>IF(증빙서류작성!B38=0,"",MONTH(증빙서류작성!B38))</f>
        <v/>
      </c>
      <c r="C36" s="176">
        <f>DAY(증빙서류작성!B38)</f>
        <v>0</v>
      </c>
      <c r="D36" s="449">
        <f>증빙서류작성!C38</f>
        <v>0</v>
      </c>
      <c r="E36" s="449"/>
      <c r="F36" s="449"/>
      <c r="G36" s="449"/>
      <c r="H36" s="449"/>
      <c r="I36" s="449"/>
      <c r="J36" s="449"/>
      <c r="K36" s="449"/>
      <c r="L36" s="448">
        <f>증빙서류작성!D38</f>
        <v>0</v>
      </c>
      <c r="M36" s="448"/>
      <c r="N36" s="448"/>
      <c r="O36" s="446">
        <f>증빙서류작성!E38</f>
        <v>0</v>
      </c>
      <c r="P36" s="446"/>
      <c r="Q36" s="446"/>
      <c r="R36" s="446">
        <f>증빙서류작성!F38</f>
        <v>0</v>
      </c>
      <c r="S36" s="446"/>
      <c r="T36" s="446"/>
      <c r="U36" s="446">
        <f>증빙서류작성!G38</f>
        <v>0</v>
      </c>
      <c r="V36" s="446"/>
      <c r="W36" s="446"/>
      <c r="X36" s="446"/>
      <c r="Y36" s="446"/>
      <c r="Z36" s="446">
        <f>증빙서류작성!H38</f>
        <v>0</v>
      </c>
      <c r="AA36" s="446"/>
      <c r="AB36" s="446"/>
      <c r="AC36" s="446"/>
      <c r="AD36" s="446"/>
      <c r="AE36" s="456">
        <f>증빙서류작성!J38</f>
        <v>0</v>
      </c>
      <c r="AF36" s="457"/>
      <c r="AG36" s="458"/>
    </row>
    <row r="37" spans="2:33" ht="17.100000000000001" customHeight="1">
      <c r="B37" s="175" t="str">
        <f>IF(증빙서류작성!B39=0,"",MONTH(증빙서류작성!B39))</f>
        <v/>
      </c>
      <c r="C37" s="176">
        <f>DAY(증빙서류작성!B39)</f>
        <v>0</v>
      </c>
      <c r="D37" s="449">
        <f>증빙서류작성!C39</f>
        <v>0</v>
      </c>
      <c r="E37" s="449"/>
      <c r="F37" s="449"/>
      <c r="G37" s="449"/>
      <c r="H37" s="449"/>
      <c r="I37" s="449"/>
      <c r="J37" s="449"/>
      <c r="K37" s="449"/>
      <c r="L37" s="448">
        <f>증빙서류작성!D39</f>
        <v>0</v>
      </c>
      <c r="M37" s="448"/>
      <c r="N37" s="448"/>
      <c r="O37" s="446">
        <f>증빙서류작성!E39</f>
        <v>0</v>
      </c>
      <c r="P37" s="446"/>
      <c r="Q37" s="446"/>
      <c r="R37" s="446">
        <f>증빙서류작성!F39</f>
        <v>0</v>
      </c>
      <c r="S37" s="446"/>
      <c r="T37" s="446"/>
      <c r="U37" s="446">
        <f>증빙서류작성!G39</f>
        <v>0</v>
      </c>
      <c r="V37" s="446"/>
      <c r="W37" s="446"/>
      <c r="X37" s="446"/>
      <c r="Y37" s="446"/>
      <c r="Z37" s="446">
        <f>증빙서류작성!H39</f>
        <v>0</v>
      </c>
      <c r="AA37" s="446"/>
      <c r="AB37" s="446"/>
      <c r="AC37" s="446"/>
      <c r="AD37" s="446"/>
      <c r="AE37" s="456">
        <f>증빙서류작성!J39</f>
        <v>0</v>
      </c>
      <c r="AF37" s="457"/>
      <c r="AG37" s="458"/>
    </row>
    <row r="38" spans="2:33" ht="17.100000000000001" customHeight="1">
      <c r="B38" s="175" t="str">
        <f>IF(증빙서류작성!B40=0,"",MONTH(증빙서류작성!B40))</f>
        <v/>
      </c>
      <c r="C38" s="176">
        <f>DAY(증빙서류작성!B40)</f>
        <v>0</v>
      </c>
      <c r="D38" s="449">
        <f>증빙서류작성!C40</f>
        <v>0</v>
      </c>
      <c r="E38" s="449"/>
      <c r="F38" s="449"/>
      <c r="G38" s="449"/>
      <c r="H38" s="449"/>
      <c r="I38" s="449"/>
      <c r="J38" s="449"/>
      <c r="K38" s="449"/>
      <c r="L38" s="448">
        <f>증빙서류작성!D40</f>
        <v>0</v>
      </c>
      <c r="M38" s="448"/>
      <c r="N38" s="448"/>
      <c r="O38" s="446">
        <f>증빙서류작성!E40</f>
        <v>0</v>
      </c>
      <c r="P38" s="446"/>
      <c r="Q38" s="446"/>
      <c r="R38" s="446">
        <f>증빙서류작성!F40</f>
        <v>0</v>
      </c>
      <c r="S38" s="446"/>
      <c r="T38" s="446"/>
      <c r="U38" s="446">
        <f>증빙서류작성!G40</f>
        <v>0</v>
      </c>
      <c r="V38" s="446"/>
      <c r="W38" s="446"/>
      <c r="X38" s="446"/>
      <c r="Y38" s="446"/>
      <c r="Z38" s="446">
        <f>증빙서류작성!H40</f>
        <v>0</v>
      </c>
      <c r="AA38" s="446"/>
      <c r="AB38" s="446"/>
      <c r="AC38" s="446"/>
      <c r="AD38" s="446"/>
      <c r="AE38" s="456">
        <f>증빙서류작성!J40</f>
        <v>0</v>
      </c>
      <c r="AF38" s="457"/>
      <c r="AG38" s="458"/>
    </row>
    <row r="39" spans="2:33" ht="17.100000000000001" customHeight="1">
      <c r="B39" s="177" t="str">
        <f>IF(증빙서류작성!B41=0,"",MONTH(증빙서류작성!B41))</f>
        <v/>
      </c>
      <c r="C39" s="178">
        <f>DAY(증빙서류작성!B41)</f>
        <v>0</v>
      </c>
      <c r="D39" s="505">
        <f>증빙서류작성!C41</f>
        <v>0</v>
      </c>
      <c r="E39" s="505"/>
      <c r="F39" s="505"/>
      <c r="G39" s="505"/>
      <c r="H39" s="505"/>
      <c r="I39" s="505"/>
      <c r="J39" s="505"/>
      <c r="K39" s="505"/>
      <c r="L39" s="506">
        <f>증빙서류작성!D41</f>
        <v>0</v>
      </c>
      <c r="M39" s="506"/>
      <c r="N39" s="506"/>
      <c r="O39" s="507">
        <f>증빙서류작성!E41</f>
        <v>0</v>
      </c>
      <c r="P39" s="507"/>
      <c r="Q39" s="507"/>
      <c r="R39" s="507">
        <f>증빙서류작성!F41</f>
        <v>0</v>
      </c>
      <c r="S39" s="507"/>
      <c r="T39" s="507"/>
      <c r="U39" s="507">
        <f>증빙서류작성!G41</f>
        <v>0</v>
      </c>
      <c r="V39" s="507"/>
      <c r="W39" s="507"/>
      <c r="X39" s="507"/>
      <c r="Y39" s="507"/>
      <c r="Z39" s="507">
        <f>증빙서류작성!H41</f>
        <v>0</v>
      </c>
      <c r="AA39" s="507"/>
      <c r="AB39" s="507"/>
      <c r="AC39" s="507"/>
      <c r="AD39" s="507"/>
      <c r="AE39" s="456">
        <f>증빙서류작성!J41</f>
        <v>0</v>
      </c>
      <c r="AF39" s="457"/>
      <c r="AG39" s="458"/>
    </row>
    <row r="40" spans="2:33" ht="17.100000000000001" customHeight="1">
      <c r="B40" s="175" t="str">
        <f>IF(증빙서류작성!B42=0,"",MONTH(증빙서류작성!B42))</f>
        <v/>
      </c>
      <c r="C40" s="176">
        <f>DAY(증빙서류작성!B42)</f>
        <v>0</v>
      </c>
      <c r="D40" s="449">
        <f>증빙서류작성!C42</f>
        <v>0</v>
      </c>
      <c r="E40" s="449"/>
      <c r="F40" s="449"/>
      <c r="G40" s="449"/>
      <c r="H40" s="449"/>
      <c r="I40" s="449"/>
      <c r="J40" s="449"/>
      <c r="K40" s="449"/>
      <c r="L40" s="448">
        <f>증빙서류작성!D42</f>
        <v>0</v>
      </c>
      <c r="M40" s="448"/>
      <c r="N40" s="448"/>
      <c r="O40" s="446">
        <f>증빙서류작성!E42</f>
        <v>0</v>
      </c>
      <c r="P40" s="446"/>
      <c r="Q40" s="446"/>
      <c r="R40" s="446">
        <f>증빙서류작성!F42</f>
        <v>0</v>
      </c>
      <c r="S40" s="446"/>
      <c r="T40" s="446"/>
      <c r="U40" s="446">
        <f>증빙서류작성!G42</f>
        <v>0</v>
      </c>
      <c r="V40" s="446"/>
      <c r="W40" s="446"/>
      <c r="X40" s="446"/>
      <c r="Y40" s="446"/>
      <c r="Z40" s="446">
        <f>증빙서류작성!H42</f>
        <v>0</v>
      </c>
      <c r="AA40" s="446"/>
      <c r="AB40" s="446"/>
      <c r="AC40" s="446"/>
      <c r="AD40" s="446"/>
      <c r="AE40" s="456">
        <f>증빙서류작성!J42</f>
        <v>0</v>
      </c>
      <c r="AF40" s="457"/>
      <c r="AG40" s="458"/>
    </row>
    <row r="41" spans="2:33" ht="17.100000000000001" customHeight="1">
      <c r="B41" s="175" t="str">
        <f>IF(증빙서류작성!B43=0,"",MONTH(증빙서류작성!B43))</f>
        <v/>
      </c>
      <c r="C41" s="176">
        <f>DAY(증빙서류작성!B43)</f>
        <v>0</v>
      </c>
      <c r="D41" s="449">
        <f>증빙서류작성!C43</f>
        <v>0</v>
      </c>
      <c r="E41" s="449"/>
      <c r="F41" s="449"/>
      <c r="G41" s="449"/>
      <c r="H41" s="449"/>
      <c r="I41" s="449"/>
      <c r="J41" s="449"/>
      <c r="K41" s="449"/>
      <c r="L41" s="448">
        <f>증빙서류작성!D43</f>
        <v>0</v>
      </c>
      <c r="M41" s="448"/>
      <c r="N41" s="448"/>
      <c r="O41" s="446">
        <f>증빙서류작성!E43</f>
        <v>0</v>
      </c>
      <c r="P41" s="446"/>
      <c r="Q41" s="446"/>
      <c r="R41" s="446">
        <f>증빙서류작성!F43</f>
        <v>0</v>
      </c>
      <c r="S41" s="446"/>
      <c r="T41" s="446"/>
      <c r="U41" s="446">
        <f>증빙서류작성!G43</f>
        <v>0</v>
      </c>
      <c r="V41" s="446"/>
      <c r="W41" s="446"/>
      <c r="X41" s="446"/>
      <c r="Y41" s="446"/>
      <c r="Z41" s="446">
        <f>증빙서류작성!H43</f>
        <v>0</v>
      </c>
      <c r="AA41" s="446"/>
      <c r="AB41" s="446"/>
      <c r="AC41" s="446"/>
      <c r="AD41" s="446"/>
      <c r="AE41" s="456">
        <f>증빙서류작성!J43</f>
        <v>0</v>
      </c>
      <c r="AF41" s="457"/>
      <c r="AG41" s="458"/>
    </row>
    <row r="42" spans="2:33" ht="17.100000000000001" customHeight="1">
      <c r="B42" s="175" t="str">
        <f>IF(증빙서류작성!B44=0,"",MONTH(증빙서류작성!B44))</f>
        <v/>
      </c>
      <c r="C42" s="176">
        <f>DAY(증빙서류작성!B44)</f>
        <v>0</v>
      </c>
      <c r="D42" s="449">
        <f>증빙서류작성!C44</f>
        <v>0</v>
      </c>
      <c r="E42" s="449"/>
      <c r="F42" s="449"/>
      <c r="G42" s="449"/>
      <c r="H42" s="449"/>
      <c r="I42" s="449"/>
      <c r="J42" s="449"/>
      <c r="K42" s="449"/>
      <c r="L42" s="448">
        <f>증빙서류작성!D44</f>
        <v>0</v>
      </c>
      <c r="M42" s="448"/>
      <c r="N42" s="448"/>
      <c r="O42" s="446">
        <f>증빙서류작성!E44</f>
        <v>0</v>
      </c>
      <c r="P42" s="446"/>
      <c r="Q42" s="446"/>
      <c r="R42" s="446">
        <f>증빙서류작성!F44</f>
        <v>0</v>
      </c>
      <c r="S42" s="446"/>
      <c r="T42" s="446"/>
      <c r="U42" s="446">
        <f>증빙서류작성!G44</f>
        <v>0</v>
      </c>
      <c r="V42" s="446"/>
      <c r="W42" s="446"/>
      <c r="X42" s="446"/>
      <c r="Y42" s="446"/>
      <c r="Z42" s="446">
        <f>증빙서류작성!H44</f>
        <v>0</v>
      </c>
      <c r="AA42" s="446"/>
      <c r="AB42" s="446"/>
      <c r="AC42" s="446"/>
      <c r="AD42" s="446"/>
      <c r="AE42" s="456">
        <f>증빙서류작성!J44</f>
        <v>0</v>
      </c>
      <c r="AF42" s="457"/>
      <c r="AG42" s="458"/>
    </row>
    <row r="43" spans="2:33" ht="17.100000000000001" customHeight="1">
      <c r="B43" s="175" t="str">
        <f>IF(증빙서류작성!B45=0,"",MONTH(증빙서류작성!B45))</f>
        <v/>
      </c>
      <c r="C43" s="176">
        <f>DAY(증빙서류작성!B45)</f>
        <v>0</v>
      </c>
      <c r="D43" s="449">
        <f>증빙서류작성!C45</f>
        <v>0</v>
      </c>
      <c r="E43" s="449"/>
      <c r="F43" s="449"/>
      <c r="G43" s="449"/>
      <c r="H43" s="449"/>
      <c r="I43" s="449"/>
      <c r="J43" s="449"/>
      <c r="K43" s="449"/>
      <c r="L43" s="448">
        <f>증빙서류작성!D45</f>
        <v>0</v>
      </c>
      <c r="M43" s="448"/>
      <c r="N43" s="448"/>
      <c r="O43" s="446">
        <f>증빙서류작성!E45</f>
        <v>0</v>
      </c>
      <c r="P43" s="446"/>
      <c r="Q43" s="446"/>
      <c r="R43" s="446">
        <f>증빙서류작성!F45</f>
        <v>0</v>
      </c>
      <c r="S43" s="446"/>
      <c r="T43" s="446"/>
      <c r="U43" s="446">
        <f>증빙서류작성!G45</f>
        <v>0</v>
      </c>
      <c r="V43" s="446"/>
      <c r="W43" s="446"/>
      <c r="X43" s="446"/>
      <c r="Y43" s="446"/>
      <c r="Z43" s="446">
        <f>증빙서류작성!H45</f>
        <v>0</v>
      </c>
      <c r="AA43" s="446"/>
      <c r="AB43" s="446"/>
      <c r="AC43" s="446"/>
      <c r="AD43" s="446"/>
      <c r="AE43" s="456">
        <f>증빙서류작성!J45</f>
        <v>0</v>
      </c>
      <c r="AF43" s="457"/>
      <c r="AG43" s="458"/>
    </row>
    <row r="44" spans="2:33" ht="17.100000000000001" customHeight="1">
      <c r="B44" s="175" t="str">
        <f>IF(증빙서류작성!B46=0,"",MONTH(증빙서류작성!B46))</f>
        <v/>
      </c>
      <c r="C44" s="176">
        <f>DAY(증빙서류작성!B46)</f>
        <v>0</v>
      </c>
      <c r="D44" s="449">
        <f>증빙서류작성!C46</f>
        <v>0</v>
      </c>
      <c r="E44" s="449"/>
      <c r="F44" s="449"/>
      <c r="G44" s="449"/>
      <c r="H44" s="449"/>
      <c r="I44" s="449"/>
      <c r="J44" s="449"/>
      <c r="K44" s="449"/>
      <c r="L44" s="448">
        <f>증빙서류작성!D46</f>
        <v>0</v>
      </c>
      <c r="M44" s="448"/>
      <c r="N44" s="448"/>
      <c r="O44" s="446">
        <f>증빙서류작성!E46</f>
        <v>0</v>
      </c>
      <c r="P44" s="446"/>
      <c r="Q44" s="446"/>
      <c r="R44" s="446">
        <f>증빙서류작성!F46</f>
        <v>0</v>
      </c>
      <c r="S44" s="446"/>
      <c r="T44" s="446"/>
      <c r="U44" s="446">
        <f>증빙서류작성!G46</f>
        <v>0</v>
      </c>
      <c r="V44" s="446"/>
      <c r="W44" s="446"/>
      <c r="X44" s="446"/>
      <c r="Y44" s="446"/>
      <c r="Z44" s="446">
        <f>증빙서류작성!H46</f>
        <v>0</v>
      </c>
      <c r="AA44" s="446"/>
      <c r="AB44" s="446"/>
      <c r="AC44" s="446"/>
      <c r="AD44" s="446"/>
      <c r="AE44" s="456">
        <f>증빙서류작성!J46</f>
        <v>0</v>
      </c>
      <c r="AF44" s="457"/>
      <c r="AG44" s="458"/>
    </row>
    <row r="45" spans="2:33" ht="17.100000000000001" customHeight="1" thickBot="1">
      <c r="B45" s="177" t="str">
        <f>IF(증빙서류작성!B47=0,"",MONTH(증빙서류작성!B47))</f>
        <v/>
      </c>
      <c r="C45" s="178">
        <f>DAY(증빙서류작성!B47)</f>
        <v>0</v>
      </c>
      <c r="D45" s="505">
        <f>증빙서류작성!C47</f>
        <v>0</v>
      </c>
      <c r="E45" s="505"/>
      <c r="F45" s="505"/>
      <c r="G45" s="505"/>
      <c r="H45" s="505"/>
      <c r="I45" s="505"/>
      <c r="J45" s="505"/>
      <c r="K45" s="505"/>
      <c r="L45" s="506">
        <f>증빙서류작성!D47</f>
        <v>0</v>
      </c>
      <c r="M45" s="506"/>
      <c r="N45" s="506"/>
      <c r="O45" s="507">
        <f>증빙서류작성!E47</f>
        <v>0</v>
      </c>
      <c r="P45" s="507"/>
      <c r="Q45" s="507"/>
      <c r="R45" s="507">
        <f>증빙서류작성!F47</f>
        <v>0</v>
      </c>
      <c r="S45" s="507"/>
      <c r="T45" s="507"/>
      <c r="U45" s="507">
        <f>증빙서류작성!G47</f>
        <v>0</v>
      </c>
      <c r="V45" s="507"/>
      <c r="W45" s="507"/>
      <c r="X45" s="507"/>
      <c r="Y45" s="507"/>
      <c r="Z45" s="507">
        <f>증빙서류작성!H47</f>
        <v>0</v>
      </c>
      <c r="AA45" s="507"/>
      <c r="AB45" s="507"/>
      <c r="AC45" s="507"/>
      <c r="AD45" s="507"/>
      <c r="AE45" s="491">
        <f>증빙서류작성!J47</f>
        <v>0</v>
      </c>
      <c r="AF45" s="492"/>
      <c r="AG45" s="493"/>
    </row>
    <row r="46" spans="2:33" ht="16.5" customHeight="1">
      <c r="B46" s="535" t="s">
        <v>201</v>
      </c>
      <c r="C46" s="509"/>
      <c r="D46" s="519">
        <f>증빙서류작성!$G$48</f>
        <v>400000</v>
      </c>
      <c r="E46" s="520"/>
      <c r="F46" s="520"/>
      <c r="G46" s="520"/>
      <c r="H46" s="521"/>
      <c r="I46" s="537" t="s">
        <v>202</v>
      </c>
      <c r="J46" s="537"/>
      <c r="K46" s="519">
        <f>증빙서류작성!$H$48</f>
        <v>40000</v>
      </c>
      <c r="L46" s="520"/>
      <c r="M46" s="520"/>
      <c r="N46" s="521"/>
      <c r="O46" s="511" t="s">
        <v>204</v>
      </c>
      <c r="P46" s="511"/>
      <c r="Q46" s="519">
        <f>증빙서류작성!$M$18</f>
        <v>15000</v>
      </c>
      <c r="R46" s="520"/>
      <c r="S46" s="520"/>
      <c r="T46" s="521"/>
      <c r="U46" s="509" t="s">
        <v>203</v>
      </c>
      <c r="V46" s="509"/>
      <c r="W46" s="513">
        <f>증빙서류작성!$I$48</f>
        <v>440000</v>
      </c>
      <c r="X46" s="514"/>
      <c r="Y46" s="514"/>
      <c r="Z46" s="515"/>
      <c r="AA46" s="525" t="s">
        <v>205</v>
      </c>
      <c r="AB46" s="526"/>
      <c r="AC46" s="529" t="str">
        <f>증빙서류작성!$M$19</f>
        <v>박○○</v>
      </c>
      <c r="AD46" s="530"/>
      <c r="AE46" s="530"/>
      <c r="AF46" s="530"/>
      <c r="AG46" s="531"/>
    </row>
    <row r="47" spans="2:33" ht="16.5" customHeight="1" thickBot="1">
      <c r="B47" s="536"/>
      <c r="C47" s="510"/>
      <c r="D47" s="522"/>
      <c r="E47" s="523"/>
      <c r="F47" s="523"/>
      <c r="G47" s="523"/>
      <c r="H47" s="524"/>
      <c r="I47" s="538"/>
      <c r="J47" s="538"/>
      <c r="K47" s="522"/>
      <c r="L47" s="523"/>
      <c r="M47" s="523"/>
      <c r="N47" s="524"/>
      <c r="O47" s="512"/>
      <c r="P47" s="512"/>
      <c r="Q47" s="522"/>
      <c r="R47" s="523"/>
      <c r="S47" s="523"/>
      <c r="T47" s="524"/>
      <c r="U47" s="510"/>
      <c r="V47" s="510"/>
      <c r="W47" s="516"/>
      <c r="X47" s="517"/>
      <c r="Y47" s="517"/>
      <c r="Z47" s="518"/>
      <c r="AA47" s="527"/>
      <c r="AB47" s="528"/>
      <c r="AC47" s="532"/>
      <c r="AD47" s="533"/>
      <c r="AE47" s="533"/>
      <c r="AF47" s="533"/>
      <c r="AG47" s="534"/>
    </row>
    <row r="48" spans="2:33" ht="20.100000000000001" customHeight="1" thickBot="1">
      <c r="B48" s="171"/>
      <c r="C48" s="171"/>
      <c r="D48" s="172"/>
      <c r="E48" s="172"/>
      <c r="F48" s="172"/>
      <c r="G48" s="172"/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1"/>
      <c r="Y48" s="590"/>
      <c r="Z48" s="590"/>
      <c r="AA48" s="590"/>
      <c r="AB48" s="590"/>
      <c r="AC48" s="590"/>
      <c r="AD48" s="590"/>
      <c r="AE48" s="590"/>
      <c r="AF48" s="590"/>
      <c r="AG48" s="590"/>
    </row>
    <row r="49" spans="2:33" ht="17.100000000000001" customHeight="1">
      <c r="B49" s="539" t="s">
        <v>18</v>
      </c>
      <c r="C49" s="540"/>
      <c r="D49" s="540"/>
      <c r="E49" s="540"/>
      <c r="F49" s="540"/>
      <c r="G49" s="541"/>
      <c r="H49" s="387" t="s">
        <v>267</v>
      </c>
      <c r="I49" s="387"/>
      <c r="J49" s="387"/>
      <c r="K49" s="387"/>
      <c r="L49" s="387"/>
      <c r="M49" s="387"/>
      <c r="N49" s="387"/>
      <c r="O49" s="387"/>
      <c r="P49" s="387"/>
      <c r="Q49" s="387"/>
      <c r="R49" s="387"/>
      <c r="S49" s="387"/>
      <c r="T49" s="387"/>
      <c r="U49" s="387"/>
      <c r="V49" s="387"/>
      <c r="W49" s="387"/>
      <c r="X49" s="387"/>
      <c r="Y49" s="387"/>
      <c r="Z49" s="387"/>
      <c r="AA49" s="387"/>
      <c r="AB49" s="15"/>
      <c r="AC49" s="16"/>
      <c r="AD49" s="15"/>
      <c r="AE49" s="15"/>
      <c r="AF49" s="15"/>
      <c r="AG49" s="17"/>
    </row>
    <row r="50" spans="2:33" ht="17.100000000000001" customHeight="1" thickBot="1">
      <c r="B50" s="542">
        <f>증빙서류작성!$M$17</f>
        <v>42134</v>
      </c>
      <c r="C50" s="543"/>
      <c r="D50" s="543"/>
      <c r="E50" s="543"/>
      <c r="F50" s="543"/>
      <c r="G50" s="544"/>
      <c r="H50" s="388"/>
      <c r="I50" s="388"/>
      <c r="J50" s="388"/>
      <c r="K50" s="388"/>
      <c r="L50" s="388"/>
      <c r="M50" s="388"/>
      <c r="N50" s="388"/>
      <c r="O50" s="388"/>
      <c r="P50" s="388"/>
      <c r="Q50" s="388"/>
      <c r="R50" s="388"/>
      <c r="S50" s="388"/>
      <c r="T50" s="388"/>
      <c r="U50" s="388"/>
      <c r="V50" s="388"/>
      <c r="W50" s="388"/>
      <c r="X50" s="388"/>
      <c r="Y50" s="388"/>
      <c r="Z50" s="388"/>
      <c r="AA50" s="388"/>
      <c r="AB50" s="20"/>
      <c r="AC50" s="434">
        <v>1</v>
      </c>
      <c r="AD50" s="434"/>
      <c r="AE50" s="1" t="s">
        <v>35</v>
      </c>
      <c r="AF50" s="432">
        <v>1</v>
      </c>
      <c r="AG50" s="433"/>
    </row>
    <row r="51" spans="2:33" ht="17.100000000000001" customHeight="1">
      <c r="B51" s="572" t="s">
        <v>0</v>
      </c>
      <c r="C51" s="552" t="s">
        <v>13</v>
      </c>
      <c r="D51" s="552"/>
      <c r="E51" s="552"/>
      <c r="F51" s="554" t="str">
        <f t="shared" ref="F51" si="0">F7</f>
        <v>○○기업</v>
      </c>
      <c r="G51" s="555"/>
      <c r="H51" s="555"/>
      <c r="I51" s="555"/>
      <c r="J51" s="555"/>
      <c r="K51" s="555"/>
      <c r="L51" s="555"/>
      <c r="M51" s="555"/>
      <c r="N51" s="555"/>
      <c r="O51" s="556"/>
      <c r="P51" s="560" t="s">
        <v>14</v>
      </c>
      <c r="Q51" s="561"/>
      <c r="R51" s="546" t="s">
        <v>12</v>
      </c>
      <c r="S51" s="549" t="s">
        <v>2</v>
      </c>
      <c r="T51" s="549"/>
      <c r="U51" s="549"/>
      <c r="V51" s="564" t="str">
        <f>V7</f>
        <v>1</v>
      </c>
      <c r="W51" s="564" t="str">
        <f t="shared" ref="W51:AG51" si="1">W7</f>
        <v>2</v>
      </c>
      <c r="X51" s="564" t="str">
        <f t="shared" si="1"/>
        <v>3</v>
      </c>
      <c r="Y51" s="564" t="str">
        <f t="shared" si="1"/>
        <v>-</v>
      </c>
      <c r="Z51" s="564" t="str">
        <f t="shared" si="1"/>
        <v>0</v>
      </c>
      <c r="AA51" s="564" t="str">
        <f t="shared" si="1"/>
        <v>1</v>
      </c>
      <c r="AB51" s="564" t="str">
        <f t="shared" si="1"/>
        <v>-</v>
      </c>
      <c r="AC51" s="564" t="str">
        <f t="shared" si="1"/>
        <v>1</v>
      </c>
      <c r="AD51" s="564" t="str">
        <f t="shared" si="1"/>
        <v>2</v>
      </c>
      <c r="AE51" s="564" t="str">
        <f t="shared" si="1"/>
        <v>3</v>
      </c>
      <c r="AF51" s="564" t="str">
        <f t="shared" si="1"/>
        <v>4</v>
      </c>
      <c r="AG51" s="588" t="str">
        <f t="shared" si="1"/>
        <v>8</v>
      </c>
    </row>
    <row r="52" spans="2:33" ht="17.100000000000001" customHeight="1">
      <c r="B52" s="573"/>
      <c r="C52" s="553"/>
      <c r="D52" s="553"/>
      <c r="E52" s="553"/>
      <c r="F52" s="557"/>
      <c r="G52" s="558"/>
      <c r="H52" s="558"/>
      <c r="I52" s="558"/>
      <c r="J52" s="558"/>
      <c r="K52" s="558"/>
      <c r="L52" s="558"/>
      <c r="M52" s="558"/>
      <c r="N52" s="558"/>
      <c r="O52" s="559"/>
      <c r="P52" s="562"/>
      <c r="Q52" s="563"/>
      <c r="R52" s="547"/>
      <c r="S52" s="550"/>
      <c r="T52" s="550"/>
      <c r="U52" s="550"/>
      <c r="V52" s="565"/>
      <c r="W52" s="565"/>
      <c r="X52" s="565"/>
      <c r="Y52" s="565"/>
      <c r="Z52" s="565"/>
      <c r="AA52" s="565"/>
      <c r="AB52" s="565"/>
      <c r="AC52" s="565"/>
      <c r="AD52" s="565"/>
      <c r="AE52" s="565"/>
      <c r="AF52" s="565"/>
      <c r="AG52" s="589"/>
    </row>
    <row r="53" spans="2:33" ht="17.100000000000001" customHeight="1">
      <c r="B53" s="573"/>
      <c r="C53" s="545" t="s">
        <v>6</v>
      </c>
      <c r="D53" s="545"/>
      <c r="E53" s="545"/>
      <c r="F53" s="575" t="str">
        <f t="shared" ref="F53" si="2">F9</f>
        <v>서울특별시 강남구 역삼동</v>
      </c>
      <c r="G53" s="576"/>
      <c r="H53" s="576"/>
      <c r="I53" s="576"/>
      <c r="J53" s="576"/>
      <c r="K53" s="576"/>
      <c r="L53" s="576"/>
      <c r="M53" s="576"/>
      <c r="N53" s="576"/>
      <c r="O53" s="576"/>
      <c r="P53" s="576"/>
      <c r="Q53" s="583"/>
      <c r="R53" s="547"/>
      <c r="S53" s="545" t="s">
        <v>3</v>
      </c>
      <c r="T53" s="545"/>
      <c r="U53" s="545"/>
      <c r="V53" s="566" t="str">
        <f t="shared" ref="V53" si="3">V9</f>
        <v>○○상사</v>
      </c>
      <c r="W53" s="567"/>
      <c r="X53" s="567"/>
      <c r="Y53" s="567"/>
      <c r="Z53" s="567"/>
      <c r="AA53" s="567"/>
      <c r="AB53" s="568"/>
      <c r="AC53" s="547" t="s">
        <v>4</v>
      </c>
      <c r="AD53" s="566" t="str">
        <f t="shared" ref="AD53" si="4">AD9</f>
        <v>김○○</v>
      </c>
      <c r="AE53" s="567"/>
      <c r="AF53" s="567"/>
      <c r="AG53" s="606"/>
    </row>
    <row r="54" spans="2:33" ht="17.100000000000001" customHeight="1">
      <c r="B54" s="573"/>
      <c r="C54" s="551" t="s">
        <v>7</v>
      </c>
      <c r="D54" s="551"/>
      <c r="E54" s="551"/>
      <c r="F54" s="578"/>
      <c r="G54" s="579"/>
      <c r="H54" s="579"/>
      <c r="I54" s="579"/>
      <c r="J54" s="579"/>
      <c r="K54" s="579"/>
      <c r="L54" s="579"/>
      <c r="M54" s="579"/>
      <c r="N54" s="579"/>
      <c r="O54" s="579"/>
      <c r="P54" s="579"/>
      <c r="Q54" s="584"/>
      <c r="R54" s="547"/>
      <c r="S54" s="551" t="s">
        <v>5</v>
      </c>
      <c r="T54" s="551"/>
      <c r="U54" s="551"/>
      <c r="V54" s="569"/>
      <c r="W54" s="570"/>
      <c r="X54" s="570"/>
      <c r="Y54" s="570"/>
      <c r="Z54" s="570"/>
      <c r="AA54" s="570"/>
      <c r="AB54" s="571"/>
      <c r="AC54" s="547"/>
      <c r="AD54" s="569"/>
      <c r="AE54" s="570"/>
      <c r="AF54" s="570"/>
      <c r="AG54" s="607"/>
    </row>
    <row r="55" spans="2:33" ht="17.100000000000001" customHeight="1">
      <c r="B55" s="573"/>
      <c r="C55" s="396" t="s">
        <v>16</v>
      </c>
      <c r="D55" s="396"/>
      <c r="E55" s="396"/>
      <c r="F55" s="380" t="str">
        <f>F11</f>
        <v>02-</v>
      </c>
      <c r="G55" s="380"/>
      <c r="H55" s="380"/>
      <c r="I55" s="380"/>
      <c r="J55" s="380"/>
      <c r="K55" s="380"/>
      <c r="L55" s="382" t="s">
        <v>17</v>
      </c>
      <c r="M55" s="380" t="str">
        <f>M11</f>
        <v>02-</v>
      </c>
      <c r="N55" s="380"/>
      <c r="O55" s="380"/>
      <c r="P55" s="380"/>
      <c r="Q55" s="380"/>
      <c r="R55" s="547"/>
      <c r="S55" s="545" t="s">
        <v>6</v>
      </c>
      <c r="T55" s="545"/>
      <c r="U55" s="545"/>
      <c r="V55" s="575" t="str">
        <f t="shared" ref="V55" si="5">V11</f>
        <v>서울특별시 강남구 역삼동</v>
      </c>
      <c r="W55" s="576"/>
      <c r="X55" s="576"/>
      <c r="Y55" s="576"/>
      <c r="Z55" s="576"/>
      <c r="AA55" s="576"/>
      <c r="AB55" s="576"/>
      <c r="AC55" s="576"/>
      <c r="AD55" s="576"/>
      <c r="AE55" s="576"/>
      <c r="AF55" s="576"/>
      <c r="AG55" s="577"/>
    </row>
    <row r="56" spans="2:33" ht="17.100000000000001" customHeight="1">
      <c r="B56" s="573"/>
      <c r="C56" s="401"/>
      <c r="D56" s="401"/>
      <c r="E56" s="401"/>
      <c r="F56" s="381"/>
      <c r="G56" s="381"/>
      <c r="H56" s="381"/>
      <c r="I56" s="381"/>
      <c r="J56" s="381"/>
      <c r="K56" s="381"/>
      <c r="L56" s="383"/>
      <c r="M56" s="380"/>
      <c r="N56" s="380"/>
      <c r="O56" s="380"/>
      <c r="P56" s="380"/>
      <c r="Q56" s="380"/>
      <c r="R56" s="547"/>
      <c r="S56" s="551" t="s">
        <v>7</v>
      </c>
      <c r="T56" s="551"/>
      <c r="U56" s="551"/>
      <c r="V56" s="578"/>
      <c r="W56" s="579"/>
      <c r="X56" s="579"/>
      <c r="Y56" s="579"/>
      <c r="Z56" s="579"/>
      <c r="AA56" s="579"/>
      <c r="AB56" s="579"/>
      <c r="AC56" s="579"/>
      <c r="AD56" s="579"/>
      <c r="AE56" s="579"/>
      <c r="AF56" s="579"/>
      <c r="AG56" s="580"/>
    </row>
    <row r="57" spans="2:33" ht="17.100000000000001" customHeight="1">
      <c r="B57" s="573"/>
      <c r="C57" s="550" t="s">
        <v>1</v>
      </c>
      <c r="D57" s="550"/>
      <c r="E57" s="550"/>
      <c r="F57" s="591">
        <f t="shared" ref="F57" si="6">F13</f>
        <v>440000</v>
      </c>
      <c r="G57" s="592"/>
      <c r="H57" s="592"/>
      <c r="I57" s="592"/>
      <c r="J57" s="592"/>
      <c r="K57" s="592"/>
      <c r="L57" s="592"/>
      <c r="M57" s="592"/>
      <c r="N57" s="592"/>
      <c r="O57" s="592"/>
      <c r="P57" s="592"/>
      <c r="Q57" s="593"/>
      <c r="R57" s="547"/>
      <c r="S57" s="550" t="s">
        <v>16</v>
      </c>
      <c r="T57" s="550"/>
      <c r="U57" s="550"/>
      <c r="V57" s="581" t="str">
        <f t="shared" ref="V57" si="7">V13</f>
        <v>02-</v>
      </c>
      <c r="W57" s="581"/>
      <c r="X57" s="581"/>
      <c r="Y57" s="581"/>
      <c r="Z57" s="581"/>
      <c r="AA57" s="581"/>
      <c r="AB57" s="608" t="s">
        <v>17</v>
      </c>
      <c r="AC57" s="581" t="str">
        <f t="shared" ref="AC57" si="8">AC13</f>
        <v>02-</v>
      </c>
      <c r="AD57" s="581"/>
      <c r="AE57" s="581"/>
      <c r="AF57" s="581"/>
      <c r="AG57" s="604"/>
    </row>
    <row r="58" spans="2:33" ht="17.100000000000001" customHeight="1" thickBot="1">
      <c r="B58" s="574"/>
      <c r="C58" s="545"/>
      <c r="D58" s="545"/>
      <c r="E58" s="545"/>
      <c r="F58" s="594"/>
      <c r="G58" s="595"/>
      <c r="H58" s="595"/>
      <c r="I58" s="595"/>
      <c r="J58" s="595"/>
      <c r="K58" s="595"/>
      <c r="L58" s="595"/>
      <c r="M58" s="595"/>
      <c r="N58" s="595"/>
      <c r="O58" s="595"/>
      <c r="P58" s="595"/>
      <c r="Q58" s="596"/>
      <c r="R58" s="548"/>
      <c r="S58" s="545"/>
      <c r="T58" s="545"/>
      <c r="U58" s="545"/>
      <c r="V58" s="582"/>
      <c r="W58" s="582"/>
      <c r="X58" s="582"/>
      <c r="Y58" s="582"/>
      <c r="Z58" s="582"/>
      <c r="AA58" s="582"/>
      <c r="AB58" s="609"/>
      <c r="AC58" s="582"/>
      <c r="AD58" s="582"/>
      <c r="AE58" s="582"/>
      <c r="AF58" s="582"/>
      <c r="AG58" s="605"/>
    </row>
    <row r="59" spans="2:33" ht="17.100000000000001" customHeight="1" thickBot="1">
      <c r="B59" s="136" t="s">
        <v>8</v>
      </c>
      <c r="C59" s="137" t="s">
        <v>9</v>
      </c>
      <c r="D59" s="445" t="s">
        <v>10</v>
      </c>
      <c r="E59" s="445"/>
      <c r="F59" s="445"/>
      <c r="G59" s="445"/>
      <c r="H59" s="445"/>
      <c r="I59" s="445"/>
      <c r="J59" s="445"/>
      <c r="K59" s="445"/>
      <c r="L59" s="445" t="s">
        <v>221</v>
      </c>
      <c r="M59" s="445"/>
      <c r="N59" s="445"/>
      <c r="O59" s="445" t="s">
        <v>36</v>
      </c>
      <c r="P59" s="445"/>
      <c r="Q59" s="445"/>
      <c r="R59" s="445" t="s">
        <v>37</v>
      </c>
      <c r="S59" s="445"/>
      <c r="T59" s="445"/>
      <c r="U59" s="445" t="s">
        <v>40</v>
      </c>
      <c r="V59" s="445"/>
      <c r="W59" s="445"/>
      <c r="X59" s="445"/>
      <c r="Y59" s="445"/>
      <c r="Z59" s="445" t="s">
        <v>188</v>
      </c>
      <c r="AA59" s="445"/>
      <c r="AB59" s="445"/>
      <c r="AC59" s="445"/>
      <c r="AD59" s="445"/>
      <c r="AE59" s="445" t="s">
        <v>11</v>
      </c>
      <c r="AF59" s="445"/>
      <c r="AG59" s="453"/>
    </row>
    <row r="60" spans="2:33" ht="17.100000000000001" customHeight="1">
      <c r="B60" s="173">
        <f>B16</f>
        <v>5</v>
      </c>
      <c r="C60" s="174">
        <f>C16</f>
        <v>10</v>
      </c>
      <c r="D60" s="600" t="str">
        <f>D16</f>
        <v>AA-001</v>
      </c>
      <c r="E60" s="601">
        <f>E16</f>
        <v>0</v>
      </c>
      <c r="F60" s="601"/>
      <c r="G60" s="601"/>
      <c r="H60" s="601">
        <f t="shared" ref="H60:V60" si="9">H16</f>
        <v>0</v>
      </c>
      <c r="I60" s="601">
        <f t="shared" si="9"/>
        <v>0</v>
      </c>
      <c r="J60" s="601">
        <f t="shared" si="9"/>
        <v>0</v>
      </c>
      <c r="K60" s="602">
        <f t="shared" si="9"/>
        <v>0</v>
      </c>
      <c r="L60" s="585" t="str">
        <f t="shared" si="9"/>
        <v>R</v>
      </c>
      <c r="M60" s="586">
        <f t="shared" si="9"/>
        <v>0</v>
      </c>
      <c r="N60" s="603">
        <f t="shared" si="9"/>
        <v>0</v>
      </c>
      <c r="O60" s="597">
        <f t="shared" si="9"/>
        <v>10</v>
      </c>
      <c r="P60" s="598">
        <f t="shared" si="9"/>
        <v>0</v>
      </c>
      <c r="Q60" s="599">
        <f t="shared" si="9"/>
        <v>0</v>
      </c>
      <c r="R60" s="597">
        <f t="shared" si="9"/>
        <v>10000</v>
      </c>
      <c r="S60" s="598">
        <f t="shared" si="9"/>
        <v>0</v>
      </c>
      <c r="T60" s="599">
        <f t="shared" si="9"/>
        <v>0</v>
      </c>
      <c r="U60" s="597">
        <f t="shared" si="9"/>
        <v>100000</v>
      </c>
      <c r="V60" s="598">
        <f t="shared" si="9"/>
        <v>0</v>
      </c>
      <c r="W60" s="598"/>
      <c r="X60" s="598"/>
      <c r="Y60" s="599">
        <f t="shared" ref="Y60:Z89" si="10">Y16</f>
        <v>0</v>
      </c>
      <c r="Z60" s="597">
        <f t="shared" si="10"/>
        <v>10000</v>
      </c>
      <c r="AA60" s="598"/>
      <c r="AB60" s="598"/>
      <c r="AC60" s="598">
        <f t="shared" ref="AC60:AG69" si="11">AC16</f>
        <v>0</v>
      </c>
      <c r="AD60" s="599">
        <f t="shared" si="11"/>
        <v>0</v>
      </c>
      <c r="AE60" s="585">
        <f t="shared" si="11"/>
        <v>0</v>
      </c>
      <c r="AF60" s="586">
        <f t="shared" si="11"/>
        <v>0</v>
      </c>
      <c r="AG60" s="587">
        <f t="shared" si="11"/>
        <v>0</v>
      </c>
    </row>
    <row r="61" spans="2:33" ht="17.100000000000001" customHeight="1">
      <c r="B61" s="175">
        <f t="shared" ref="B61:C61" si="12">B17</f>
        <v>5</v>
      </c>
      <c r="C61" s="176">
        <f t="shared" si="12"/>
        <v>10</v>
      </c>
      <c r="D61" s="449" t="str">
        <f t="shared" ref="D61:E89" si="13">D17</f>
        <v>AA-001</v>
      </c>
      <c r="E61" s="449">
        <f t="shared" si="13"/>
        <v>0</v>
      </c>
      <c r="F61" s="449"/>
      <c r="G61" s="449"/>
      <c r="H61" s="449">
        <f t="shared" ref="H61:V61" si="14">H17</f>
        <v>0</v>
      </c>
      <c r="I61" s="449">
        <f t="shared" si="14"/>
        <v>0</v>
      </c>
      <c r="J61" s="449">
        <f t="shared" si="14"/>
        <v>0</v>
      </c>
      <c r="K61" s="449">
        <f t="shared" si="14"/>
        <v>0</v>
      </c>
      <c r="L61" s="448" t="str">
        <f t="shared" si="14"/>
        <v>R</v>
      </c>
      <c r="M61" s="448">
        <f t="shared" si="14"/>
        <v>0</v>
      </c>
      <c r="N61" s="448">
        <f t="shared" si="14"/>
        <v>0</v>
      </c>
      <c r="O61" s="446">
        <f t="shared" si="14"/>
        <v>30</v>
      </c>
      <c r="P61" s="446">
        <f t="shared" si="14"/>
        <v>0</v>
      </c>
      <c r="Q61" s="446">
        <f t="shared" si="14"/>
        <v>0</v>
      </c>
      <c r="R61" s="446">
        <f t="shared" si="14"/>
        <v>10000</v>
      </c>
      <c r="S61" s="446">
        <f t="shared" si="14"/>
        <v>0</v>
      </c>
      <c r="T61" s="446">
        <f t="shared" si="14"/>
        <v>0</v>
      </c>
      <c r="U61" s="446">
        <f t="shared" si="14"/>
        <v>300000</v>
      </c>
      <c r="V61" s="446">
        <f t="shared" si="14"/>
        <v>0</v>
      </c>
      <c r="W61" s="446"/>
      <c r="X61" s="446"/>
      <c r="Y61" s="446">
        <f t="shared" si="10"/>
        <v>0</v>
      </c>
      <c r="Z61" s="446">
        <f t="shared" si="10"/>
        <v>30000</v>
      </c>
      <c r="AA61" s="446"/>
      <c r="AB61" s="446"/>
      <c r="AC61" s="446">
        <f t="shared" si="11"/>
        <v>0</v>
      </c>
      <c r="AD61" s="446">
        <f t="shared" si="11"/>
        <v>0</v>
      </c>
      <c r="AE61" s="448">
        <f t="shared" si="11"/>
        <v>0</v>
      </c>
      <c r="AF61" s="448">
        <f t="shared" si="11"/>
        <v>0</v>
      </c>
      <c r="AG61" s="504">
        <f t="shared" si="11"/>
        <v>0</v>
      </c>
    </row>
    <row r="62" spans="2:33" ht="17.100000000000001" customHeight="1">
      <c r="B62" s="175" t="str">
        <f t="shared" ref="B62:C62" si="15">B18</f>
        <v/>
      </c>
      <c r="C62" s="176">
        <f t="shared" si="15"/>
        <v>0</v>
      </c>
      <c r="D62" s="449">
        <f t="shared" si="13"/>
        <v>0</v>
      </c>
      <c r="E62" s="449">
        <f t="shared" si="13"/>
        <v>0</v>
      </c>
      <c r="F62" s="449"/>
      <c r="G62" s="449"/>
      <c r="H62" s="449">
        <f t="shared" ref="H62:V62" si="16">H18</f>
        <v>0</v>
      </c>
      <c r="I62" s="449">
        <f t="shared" si="16"/>
        <v>0</v>
      </c>
      <c r="J62" s="449">
        <f t="shared" si="16"/>
        <v>0</v>
      </c>
      <c r="K62" s="449">
        <f t="shared" si="16"/>
        <v>0</v>
      </c>
      <c r="L62" s="448">
        <f t="shared" si="16"/>
        <v>0</v>
      </c>
      <c r="M62" s="448">
        <f t="shared" si="16"/>
        <v>0</v>
      </c>
      <c r="N62" s="448">
        <f t="shared" si="16"/>
        <v>0</v>
      </c>
      <c r="O62" s="446">
        <f t="shared" si="16"/>
        <v>0</v>
      </c>
      <c r="P62" s="446">
        <f t="shared" si="16"/>
        <v>0</v>
      </c>
      <c r="Q62" s="446">
        <f t="shared" si="16"/>
        <v>0</v>
      </c>
      <c r="R62" s="446">
        <f t="shared" si="16"/>
        <v>0</v>
      </c>
      <c r="S62" s="446">
        <f t="shared" si="16"/>
        <v>0</v>
      </c>
      <c r="T62" s="446">
        <f t="shared" si="16"/>
        <v>0</v>
      </c>
      <c r="U62" s="446">
        <f t="shared" si="16"/>
        <v>0</v>
      </c>
      <c r="V62" s="446">
        <f t="shared" si="16"/>
        <v>0</v>
      </c>
      <c r="W62" s="446"/>
      <c r="X62" s="446"/>
      <c r="Y62" s="446">
        <f t="shared" si="10"/>
        <v>0</v>
      </c>
      <c r="Z62" s="446">
        <f t="shared" si="10"/>
        <v>0</v>
      </c>
      <c r="AA62" s="446"/>
      <c r="AB62" s="446"/>
      <c r="AC62" s="446">
        <f t="shared" si="11"/>
        <v>0</v>
      </c>
      <c r="AD62" s="446">
        <f t="shared" si="11"/>
        <v>0</v>
      </c>
      <c r="AE62" s="448">
        <f t="shared" si="11"/>
        <v>0</v>
      </c>
      <c r="AF62" s="448">
        <f t="shared" si="11"/>
        <v>0</v>
      </c>
      <c r="AG62" s="504">
        <f t="shared" si="11"/>
        <v>0</v>
      </c>
    </row>
    <row r="63" spans="2:33" ht="17.100000000000001" customHeight="1">
      <c r="B63" s="175" t="str">
        <f t="shared" ref="B63:C63" si="17">B19</f>
        <v/>
      </c>
      <c r="C63" s="176">
        <f t="shared" si="17"/>
        <v>0</v>
      </c>
      <c r="D63" s="449">
        <f t="shared" si="13"/>
        <v>0</v>
      </c>
      <c r="E63" s="449">
        <f t="shared" si="13"/>
        <v>0</v>
      </c>
      <c r="F63" s="449"/>
      <c r="G63" s="449"/>
      <c r="H63" s="449">
        <f t="shared" ref="H63:V63" si="18">H19</f>
        <v>0</v>
      </c>
      <c r="I63" s="449">
        <f t="shared" si="18"/>
        <v>0</v>
      </c>
      <c r="J63" s="449">
        <f t="shared" si="18"/>
        <v>0</v>
      </c>
      <c r="K63" s="449">
        <f t="shared" si="18"/>
        <v>0</v>
      </c>
      <c r="L63" s="448">
        <f t="shared" si="18"/>
        <v>0</v>
      </c>
      <c r="M63" s="448">
        <f t="shared" si="18"/>
        <v>0</v>
      </c>
      <c r="N63" s="448">
        <f t="shared" si="18"/>
        <v>0</v>
      </c>
      <c r="O63" s="446">
        <f t="shared" si="18"/>
        <v>0</v>
      </c>
      <c r="P63" s="446">
        <f t="shared" si="18"/>
        <v>0</v>
      </c>
      <c r="Q63" s="446">
        <f t="shared" si="18"/>
        <v>0</v>
      </c>
      <c r="R63" s="446">
        <f t="shared" si="18"/>
        <v>0</v>
      </c>
      <c r="S63" s="446">
        <f t="shared" si="18"/>
        <v>0</v>
      </c>
      <c r="T63" s="446">
        <f t="shared" si="18"/>
        <v>0</v>
      </c>
      <c r="U63" s="446">
        <f t="shared" si="18"/>
        <v>0</v>
      </c>
      <c r="V63" s="446">
        <f t="shared" si="18"/>
        <v>0</v>
      </c>
      <c r="W63" s="446"/>
      <c r="X63" s="446"/>
      <c r="Y63" s="446">
        <f t="shared" si="10"/>
        <v>0</v>
      </c>
      <c r="Z63" s="446">
        <f t="shared" si="10"/>
        <v>0</v>
      </c>
      <c r="AA63" s="446"/>
      <c r="AB63" s="446"/>
      <c r="AC63" s="446">
        <f t="shared" si="11"/>
        <v>0</v>
      </c>
      <c r="AD63" s="446">
        <f t="shared" si="11"/>
        <v>0</v>
      </c>
      <c r="AE63" s="448">
        <f t="shared" si="11"/>
        <v>0</v>
      </c>
      <c r="AF63" s="448">
        <f t="shared" si="11"/>
        <v>0</v>
      </c>
      <c r="AG63" s="504">
        <f t="shared" si="11"/>
        <v>0</v>
      </c>
    </row>
    <row r="64" spans="2:33" ht="17.100000000000001" customHeight="1">
      <c r="B64" s="175" t="str">
        <f t="shared" ref="B64:C64" si="19">B20</f>
        <v/>
      </c>
      <c r="C64" s="176">
        <f t="shared" si="19"/>
        <v>0</v>
      </c>
      <c r="D64" s="449">
        <f t="shared" si="13"/>
        <v>0</v>
      </c>
      <c r="E64" s="449">
        <f t="shared" si="13"/>
        <v>0</v>
      </c>
      <c r="F64" s="449"/>
      <c r="G64" s="449"/>
      <c r="H64" s="449">
        <f t="shared" ref="H64:V64" si="20">H20</f>
        <v>0</v>
      </c>
      <c r="I64" s="449">
        <f t="shared" si="20"/>
        <v>0</v>
      </c>
      <c r="J64" s="449">
        <f t="shared" si="20"/>
        <v>0</v>
      </c>
      <c r="K64" s="449">
        <f t="shared" si="20"/>
        <v>0</v>
      </c>
      <c r="L64" s="448">
        <f t="shared" si="20"/>
        <v>0</v>
      </c>
      <c r="M64" s="448">
        <f t="shared" si="20"/>
        <v>0</v>
      </c>
      <c r="N64" s="448">
        <f t="shared" si="20"/>
        <v>0</v>
      </c>
      <c r="O64" s="446">
        <f t="shared" si="20"/>
        <v>0</v>
      </c>
      <c r="P64" s="446">
        <f t="shared" si="20"/>
        <v>0</v>
      </c>
      <c r="Q64" s="446">
        <f t="shared" si="20"/>
        <v>0</v>
      </c>
      <c r="R64" s="446">
        <f t="shared" si="20"/>
        <v>0</v>
      </c>
      <c r="S64" s="446">
        <f t="shared" si="20"/>
        <v>0</v>
      </c>
      <c r="T64" s="446">
        <f t="shared" si="20"/>
        <v>0</v>
      </c>
      <c r="U64" s="446">
        <f t="shared" si="20"/>
        <v>0</v>
      </c>
      <c r="V64" s="446">
        <f t="shared" si="20"/>
        <v>0</v>
      </c>
      <c r="W64" s="446"/>
      <c r="X64" s="446"/>
      <c r="Y64" s="446">
        <f t="shared" si="10"/>
        <v>0</v>
      </c>
      <c r="Z64" s="446">
        <f t="shared" si="10"/>
        <v>0</v>
      </c>
      <c r="AA64" s="446"/>
      <c r="AB64" s="446"/>
      <c r="AC64" s="446">
        <f t="shared" si="11"/>
        <v>0</v>
      </c>
      <c r="AD64" s="446">
        <f t="shared" si="11"/>
        <v>0</v>
      </c>
      <c r="AE64" s="448">
        <f t="shared" si="11"/>
        <v>0</v>
      </c>
      <c r="AF64" s="448">
        <f t="shared" si="11"/>
        <v>0</v>
      </c>
      <c r="AG64" s="504">
        <f t="shared" si="11"/>
        <v>0</v>
      </c>
    </row>
    <row r="65" spans="2:33" ht="17.100000000000001" customHeight="1">
      <c r="B65" s="175" t="str">
        <f t="shared" ref="B65:C65" si="21">B21</f>
        <v/>
      </c>
      <c r="C65" s="176">
        <f t="shared" si="21"/>
        <v>0</v>
      </c>
      <c r="D65" s="449">
        <f t="shared" si="13"/>
        <v>0</v>
      </c>
      <c r="E65" s="449">
        <f t="shared" si="13"/>
        <v>0</v>
      </c>
      <c r="F65" s="449"/>
      <c r="G65" s="449"/>
      <c r="H65" s="449">
        <f t="shared" ref="H65:V65" si="22">H21</f>
        <v>0</v>
      </c>
      <c r="I65" s="449">
        <f t="shared" si="22"/>
        <v>0</v>
      </c>
      <c r="J65" s="449">
        <f t="shared" si="22"/>
        <v>0</v>
      </c>
      <c r="K65" s="449">
        <f t="shared" si="22"/>
        <v>0</v>
      </c>
      <c r="L65" s="448">
        <f t="shared" si="22"/>
        <v>0</v>
      </c>
      <c r="M65" s="448">
        <f t="shared" si="22"/>
        <v>0</v>
      </c>
      <c r="N65" s="448">
        <f t="shared" si="22"/>
        <v>0</v>
      </c>
      <c r="O65" s="446">
        <f t="shared" si="22"/>
        <v>0</v>
      </c>
      <c r="P65" s="446">
        <f t="shared" si="22"/>
        <v>0</v>
      </c>
      <c r="Q65" s="446">
        <f t="shared" si="22"/>
        <v>0</v>
      </c>
      <c r="R65" s="446">
        <f t="shared" si="22"/>
        <v>0</v>
      </c>
      <c r="S65" s="446">
        <f t="shared" si="22"/>
        <v>0</v>
      </c>
      <c r="T65" s="446">
        <f t="shared" si="22"/>
        <v>0</v>
      </c>
      <c r="U65" s="446">
        <f t="shared" si="22"/>
        <v>0</v>
      </c>
      <c r="V65" s="446">
        <f t="shared" si="22"/>
        <v>0</v>
      </c>
      <c r="W65" s="446"/>
      <c r="X65" s="446"/>
      <c r="Y65" s="446">
        <f t="shared" si="10"/>
        <v>0</v>
      </c>
      <c r="Z65" s="446">
        <f t="shared" si="10"/>
        <v>0</v>
      </c>
      <c r="AA65" s="446"/>
      <c r="AB65" s="446"/>
      <c r="AC65" s="446">
        <f t="shared" si="11"/>
        <v>0</v>
      </c>
      <c r="AD65" s="446">
        <f t="shared" si="11"/>
        <v>0</v>
      </c>
      <c r="AE65" s="448">
        <f t="shared" si="11"/>
        <v>0</v>
      </c>
      <c r="AF65" s="448">
        <f t="shared" si="11"/>
        <v>0</v>
      </c>
      <c r="AG65" s="504">
        <f t="shared" si="11"/>
        <v>0</v>
      </c>
    </row>
    <row r="66" spans="2:33" ht="17.100000000000001" customHeight="1">
      <c r="B66" s="175" t="str">
        <f t="shared" ref="B66:C66" si="23">B22</f>
        <v/>
      </c>
      <c r="C66" s="176">
        <f t="shared" si="23"/>
        <v>0</v>
      </c>
      <c r="D66" s="449">
        <f t="shared" si="13"/>
        <v>0</v>
      </c>
      <c r="E66" s="449">
        <f t="shared" si="13"/>
        <v>0</v>
      </c>
      <c r="F66" s="449"/>
      <c r="G66" s="449"/>
      <c r="H66" s="449">
        <f t="shared" ref="H66:V66" si="24">H22</f>
        <v>0</v>
      </c>
      <c r="I66" s="449">
        <f t="shared" si="24"/>
        <v>0</v>
      </c>
      <c r="J66" s="449">
        <f t="shared" si="24"/>
        <v>0</v>
      </c>
      <c r="K66" s="449">
        <f t="shared" si="24"/>
        <v>0</v>
      </c>
      <c r="L66" s="448">
        <f t="shared" si="24"/>
        <v>0</v>
      </c>
      <c r="M66" s="448">
        <f t="shared" si="24"/>
        <v>0</v>
      </c>
      <c r="N66" s="448">
        <f t="shared" si="24"/>
        <v>0</v>
      </c>
      <c r="O66" s="446">
        <f t="shared" si="24"/>
        <v>0</v>
      </c>
      <c r="P66" s="446">
        <f t="shared" si="24"/>
        <v>0</v>
      </c>
      <c r="Q66" s="446">
        <f t="shared" si="24"/>
        <v>0</v>
      </c>
      <c r="R66" s="446">
        <f t="shared" si="24"/>
        <v>0</v>
      </c>
      <c r="S66" s="446">
        <f t="shared" si="24"/>
        <v>0</v>
      </c>
      <c r="T66" s="446">
        <f t="shared" si="24"/>
        <v>0</v>
      </c>
      <c r="U66" s="446">
        <f t="shared" si="24"/>
        <v>0</v>
      </c>
      <c r="V66" s="446">
        <f t="shared" si="24"/>
        <v>0</v>
      </c>
      <c r="W66" s="446"/>
      <c r="X66" s="446"/>
      <c r="Y66" s="446">
        <f t="shared" si="10"/>
        <v>0</v>
      </c>
      <c r="Z66" s="446">
        <f t="shared" si="10"/>
        <v>0</v>
      </c>
      <c r="AA66" s="446"/>
      <c r="AB66" s="446"/>
      <c r="AC66" s="446">
        <f t="shared" si="11"/>
        <v>0</v>
      </c>
      <c r="AD66" s="446">
        <f t="shared" si="11"/>
        <v>0</v>
      </c>
      <c r="AE66" s="448">
        <f t="shared" si="11"/>
        <v>0</v>
      </c>
      <c r="AF66" s="448">
        <f t="shared" si="11"/>
        <v>0</v>
      </c>
      <c r="AG66" s="504">
        <f t="shared" si="11"/>
        <v>0</v>
      </c>
    </row>
    <row r="67" spans="2:33" ht="17.100000000000001" customHeight="1">
      <c r="B67" s="175" t="str">
        <f t="shared" ref="B67:C67" si="25">B23</f>
        <v/>
      </c>
      <c r="C67" s="176">
        <f t="shared" si="25"/>
        <v>0</v>
      </c>
      <c r="D67" s="449">
        <f t="shared" si="13"/>
        <v>0</v>
      </c>
      <c r="E67" s="449">
        <f t="shared" si="13"/>
        <v>0</v>
      </c>
      <c r="F67" s="449"/>
      <c r="G67" s="449"/>
      <c r="H67" s="449">
        <f t="shared" ref="H67:V67" si="26">H23</f>
        <v>0</v>
      </c>
      <c r="I67" s="449">
        <f t="shared" si="26"/>
        <v>0</v>
      </c>
      <c r="J67" s="449">
        <f t="shared" si="26"/>
        <v>0</v>
      </c>
      <c r="K67" s="449">
        <f t="shared" si="26"/>
        <v>0</v>
      </c>
      <c r="L67" s="448">
        <f t="shared" si="26"/>
        <v>0</v>
      </c>
      <c r="M67" s="448">
        <f t="shared" si="26"/>
        <v>0</v>
      </c>
      <c r="N67" s="448">
        <f t="shared" si="26"/>
        <v>0</v>
      </c>
      <c r="O67" s="446">
        <f t="shared" si="26"/>
        <v>0</v>
      </c>
      <c r="P67" s="446">
        <f t="shared" si="26"/>
        <v>0</v>
      </c>
      <c r="Q67" s="446">
        <f t="shared" si="26"/>
        <v>0</v>
      </c>
      <c r="R67" s="446">
        <f t="shared" si="26"/>
        <v>0</v>
      </c>
      <c r="S67" s="446">
        <f t="shared" si="26"/>
        <v>0</v>
      </c>
      <c r="T67" s="446">
        <f t="shared" si="26"/>
        <v>0</v>
      </c>
      <c r="U67" s="446">
        <f t="shared" si="26"/>
        <v>0</v>
      </c>
      <c r="V67" s="446">
        <f t="shared" si="26"/>
        <v>0</v>
      </c>
      <c r="W67" s="446"/>
      <c r="X67" s="446"/>
      <c r="Y67" s="446">
        <f t="shared" si="10"/>
        <v>0</v>
      </c>
      <c r="Z67" s="446">
        <f t="shared" si="10"/>
        <v>0</v>
      </c>
      <c r="AA67" s="446"/>
      <c r="AB67" s="446"/>
      <c r="AC67" s="446">
        <f t="shared" si="11"/>
        <v>0</v>
      </c>
      <c r="AD67" s="446">
        <f t="shared" si="11"/>
        <v>0</v>
      </c>
      <c r="AE67" s="448">
        <f t="shared" si="11"/>
        <v>0</v>
      </c>
      <c r="AF67" s="448">
        <f t="shared" si="11"/>
        <v>0</v>
      </c>
      <c r="AG67" s="504">
        <f t="shared" si="11"/>
        <v>0</v>
      </c>
    </row>
    <row r="68" spans="2:33" ht="17.100000000000001" customHeight="1">
      <c r="B68" s="175" t="str">
        <f t="shared" ref="B68:C68" si="27">B24</f>
        <v/>
      </c>
      <c r="C68" s="176">
        <f t="shared" si="27"/>
        <v>0</v>
      </c>
      <c r="D68" s="449">
        <f t="shared" si="13"/>
        <v>0</v>
      </c>
      <c r="E68" s="449">
        <f t="shared" si="13"/>
        <v>0</v>
      </c>
      <c r="F68" s="449"/>
      <c r="G68" s="449"/>
      <c r="H68" s="449">
        <f t="shared" ref="H68:V68" si="28">H24</f>
        <v>0</v>
      </c>
      <c r="I68" s="449">
        <f t="shared" si="28"/>
        <v>0</v>
      </c>
      <c r="J68" s="449">
        <f t="shared" si="28"/>
        <v>0</v>
      </c>
      <c r="K68" s="449">
        <f t="shared" si="28"/>
        <v>0</v>
      </c>
      <c r="L68" s="448">
        <f t="shared" si="28"/>
        <v>0</v>
      </c>
      <c r="M68" s="448">
        <f t="shared" si="28"/>
        <v>0</v>
      </c>
      <c r="N68" s="448">
        <f t="shared" si="28"/>
        <v>0</v>
      </c>
      <c r="O68" s="446">
        <f t="shared" si="28"/>
        <v>0</v>
      </c>
      <c r="P68" s="446">
        <f t="shared" si="28"/>
        <v>0</v>
      </c>
      <c r="Q68" s="446">
        <f t="shared" si="28"/>
        <v>0</v>
      </c>
      <c r="R68" s="446">
        <f t="shared" si="28"/>
        <v>0</v>
      </c>
      <c r="S68" s="446">
        <f t="shared" si="28"/>
        <v>0</v>
      </c>
      <c r="T68" s="446">
        <f t="shared" si="28"/>
        <v>0</v>
      </c>
      <c r="U68" s="446">
        <f t="shared" si="28"/>
        <v>0</v>
      </c>
      <c r="V68" s="446">
        <f t="shared" si="28"/>
        <v>0</v>
      </c>
      <c r="W68" s="446"/>
      <c r="X68" s="446"/>
      <c r="Y68" s="446">
        <f t="shared" si="10"/>
        <v>0</v>
      </c>
      <c r="Z68" s="446">
        <f t="shared" si="10"/>
        <v>0</v>
      </c>
      <c r="AA68" s="446"/>
      <c r="AB68" s="446"/>
      <c r="AC68" s="446">
        <f t="shared" si="11"/>
        <v>0</v>
      </c>
      <c r="AD68" s="446">
        <f t="shared" si="11"/>
        <v>0</v>
      </c>
      <c r="AE68" s="448">
        <f t="shared" si="11"/>
        <v>0</v>
      </c>
      <c r="AF68" s="448">
        <f t="shared" si="11"/>
        <v>0</v>
      </c>
      <c r="AG68" s="504">
        <f t="shared" si="11"/>
        <v>0</v>
      </c>
    </row>
    <row r="69" spans="2:33" ht="17.100000000000001" customHeight="1">
      <c r="B69" s="175" t="str">
        <f t="shared" ref="B69:C69" si="29">B25</f>
        <v/>
      </c>
      <c r="C69" s="176">
        <f t="shared" si="29"/>
        <v>0</v>
      </c>
      <c r="D69" s="449">
        <f t="shared" si="13"/>
        <v>0</v>
      </c>
      <c r="E69" s="449">
        <f t="shared" si="13"/>
        <v>0</v>
      </c>
      <c r="F69" s="449"/>
      <c r="G69" s="449"/>
      <c r="H69" s="449">
        <f t="shared" ref="H69:V69" si="30">H25</f>
        <v>0</v>
      </c>
      <c r="I69" s="449">
        <f t="shared" si="30"/>
        <v>0</v>
      </c>
      <c r="J69" s="449">
        <f t="shared" si="30"/>
        <v>0</v>
      </c>
      <c r="K69" s="449">
        <f t="shared" si="30"/>
        <v>0</v>
      </c>
      <c r="L69" s="448">
        <f t="shared" si="30"/>
        <v>0</v>
      </c>
      <c r="M69" s="448">
        <f t="shared" si="30"/>
        <v>0</v>
      </c>
      <c r="N69" s="448">
        <f t="shared" si="30"/>
        <v>0</v>
      </c>
      <c r="O69" s="446">
        <f t="shared" si="30"/>
        <v>0</v>
      </c>
      <c r="P69" s="446">
        <f t="shared" si="30"/>
        <v>0</v>
      </c>
      <c r="Q69" s="446">
        <f t="shared" si="30"/>
        <v>0</v>
      </c>
      <c r="R69" s="446">
        <f t="shared" si="30"/>
        <v>0</v>
      </c>
      <c r="S69" s="446">
        <f t="shared" si="30"/>
        <v>0</v>
      </c>
      <c r="T69" s="446">
        <f t="shared" si="30"/>
        <v>0</v>
      </c>
      <c r="U69" s="446">
        <f t="shared" si="30"/>
        <v>0</v>
      </c>
      <c r="V69" s="446">
        <f t="shared" si="30"/>
        <v>0</v>
      </c>
      <c r="W69" s="446"/>
      <c r="X69" s="446"/>
      <c r="Y69" s="446">
        <f t="shared" si="10"/>
        <v>0</v>
      </c>
      <c r="Z69" s="446">
        <f t="shared" si="10"/>
        <v>0</v>
      </c>
      <c r="AA69" s="446"/>
      <c r="AB69" s="446"/>
      <c r="AC69" s="446">
        <f t="shared" si="11"/>
        <v>0</v>
      </c>
      <c r="AD69" s="446">
        <f t="shared" si="11"/>
        <v>0</v>
      </c>
      <c r="AE69" s="448">
        <f t="shared" si="11"/>
        <v>0</v>
      </c>
      <c r="AF69" s="448">
        <f t="shared" si="11"/>
        <v>0</v>
      </c>
      <c r="AG69" s="504">
        <f t="shared" si="11"/>
        <v>0</v>
      </c>
    </row>
    <row r="70" spans="2:33" ht="17.100000000000001" customHeight="1">
      <c r="B70" s="175" t="str">
        <f t="shared" ref="B70:C70" si="31">B26</f>
        <v/>
      </c>
      <c r="C70" s="176">
        <f t="shared" si="31"/>
        <v>0</v>
      </c>
      <c r="D70" s="449">
        <f t="shared" si="13"/>
        <v>0</v>
      </c>
      <c r="E70" s="449">
        <f t="shared" si="13"/>
        <v>0</v>
      </c>
      <c r="F70" s="449"/>
      <c r="G70" s="449"/>
      <c r="H70" s="449">
        <f t="shared" ref="H70:V70" si="32">H26</f>
        <v>0</v>
      </c>
      <c r="I70" s="449">
        <f t="shared" si="32"/>
        <v>0</v>
      </c>
      <c r="J70" s="449">
        <f t="shared" si="32"/>
        <v>0</v>
      </c>
      <c r="K70" s="449">
        <f t="shared" si="32"/>
        <v>0</v>
      </c>
      <c r="L70" s="448">
        <f t="shared" si="32"/>
        <v>0</v>
      </c>
      <c r="M70" s="448">
        <f t="shared" si="32"/>
        <v>0</v>
      </c>
      <c r="N70" s="448">
        <f t="shared" si="32"/>
        <v>0</v>
      </c>
      <c r="O70" s="446">
        <f t="shared" si="32"/>
        <v>0</v>
      </c>
      <c r="P70" s="446">
        <f t="shared" si="32"/>
        <v>0</v>
      </c>
      <c r="Q70" s="446">
        <f t="shared" si="32"/>
        <v>0</v>
      </c>
      <c r="R70" s="446">
        <f t="shared" si="32"/>
        <v>0</v>
      </c>
      <c r="S70" s="446">
        <f t="shared" si="32"/>
        <v>0</v>
      </c>
      <c r="T70" s="446">
        <f t="shared" si="32"/>
        <v>0</v>
      </c>
      <c r="U70" s="446">
        <f t="shared" si="32"/>
        <v>0</v>
      </c>
      <c r="V70" s="446">
        <f t="shared" si="32"/>
        <v>0</v>
      </c>
      <c r="W70" s="446"/>
      <c r="X70" s="446"/>
      <c r="Y70" s="446">
        <f t="shared" si="10"/>
        <v>0</v>
      </c>
      <c r="Z70" s="446">
        <f t="shared" si="10"/>
        <v>0</v>
      </c>
      <c r="AA70" s="446"/>
      <c r="AB70" s="446"/>
      <c r="AC70" s="446">
        <f t="shared" ref="AC70:AG79" si="33">AC26</f>
        <v>0</v>
      </c>
      <c r="AD70" s="446">
        <f t="shared" si="33"/>
        <v>0</v>
      </c>
      <c r="AE70" s="448">
        <f t="shared" si="33"/>
        <v>0</v>
      </c>
      <c r="AF70" s="448">
        <f t="shared" si="33"/>
        <v>0</v>
      </c>
      <c r="AG70" s="504">
        <f t="shared" si="33"/>
        <v>0</v>
      </c>
    </row>
    <row r="71" spans="2:33" ht="17.100000000000001" customHeight="1">
      <c r="B71" s="175" t="str">
        <f t="shared" ref="B71:C71" si="34">B27</f>
        <v/>
      </c>
      <c r="C71" s="176">
        <f t="shared" si="34"/>
        <v>0</v>
      </c>
      <c r="D71" s="449">
        <f t="shared" si="13"/>
        <v>0</v>
      </c>
      <c r="E71" s="449">
        <f t="shared" si="13"/>
        <v>0</v>
      </c>
      <c r="F71" s="449"/>
      <c r="G71" s="449"/>
      <c r="H71" s="449">
        <f t="shared" ref="H71:V71" si="35">H27</f>
        <v>0</v>
      </c>
      <c r="I71" s="449">
        <f t="shared" si="35"/>
        <v>0</v>
      </c>
      <c r="J71" s="449">
        <f t="shared" si="35"/>
        <v>0</v>
      </c>
      <c r="K71" s="449">
        <f t="shared" si="35"/>
        <v>0</v>
      </c>
      <c r="L71" s="448">
        <f t="shared" si="35"/>
        <v>0</v>
      </c>
      <c r="M71" s="448">
        <f t="shared" si="35"/>
        <v>0</v>
      </c>
      <c r="N71" s="448">
        <f t="shared" si="35"/>
        <v>0</v>
      </c>
      <c r="O71" s="446">
        <f t="shared" si="35"/>
        <v>0</v>
      </c>
      <c r="P71" s="446">
        <f t="shared" si="35"/>
        <v>0</v>
      </c>
      <c r="Q71" s="446">
        <f t="shared" si="35"/>
        <v>0</v>
      </c>
      <c r="R71" s="446">
        <f t="shared" si="35"/>
        <v>0</v>
      </c>
      <c r="S71" s="446">
        <f t="shared" si="35"/>
        <v>0</v>
      </c>
      <c r="T71" s="446">
        <f t="shared" si="35"/>
        <v>0</v>
      </c>
      <c r="U71" s="446">
        <f t="shared" si="35"/>
        <v>0</v>
      </c>
      <c r="V71" s="446">
        <f t="shared" si="35"/>
        <v>0</v>
      </c>
      <c r="W71" s="446"/>
      <c r="X71" s="446"/>
      <c r="Y71" s="446">
        <f t="shared" si="10"/>
        <v>0</v>
      </c>
      <c r="Z71" s="446">
        <f t="shared" si="10"/>
        <v>0</v>
      </c>
      <c r="AA71" s="446"/>
      <c r="AB71" s="446"/>
      <c r="AC71" s="446">
        <f t="shared" si="33"/>
        <v>0</v>
      </c>
      <c r="AD71" s="446">
        <f t="shared" si="33"/>
        <v>0</v>
      </c>
      <c r="AE71" s="448">
        <f t="shared" si="33"/>
        <v>0</v>
      </c>
      <c r="AF71" s="448">
        <f t="shared" si="33"/>
        <v>0</v>
      </c>
      <c r="AG71" s="504">
        <f t="shared" si="33"/>
        <v>0</v>
      </c>
    </row>
    <row r="72" spans="2:33" ht="17.100000000000001" customHeight="1">
      <c r="B72" s="175" t="str">
        <f t="shared" ref="B72:C72" si="36">B28</f>
        <v/>
      </c>
      <c r="C72" s="176">
        <f t="shared" si="36"/>
        <v>0</v>
      </c>
      <c r="D72" s="449">
        <f t="shared" si="13"/>
        <v>0</v>
      </c>
      <c r="E72" s="449">
        <f t="shared" si="13"/>
        <v>0</v>
      </c>
      <c r="F72" s="449"/>
      <c r="G72" s="449"/>
      <c r="H72" s="449">
        <f t="shared" ref="H72:V72" si="37">H28</f>
        <v>0</v>
      </c>
      <c r="I72" s="449">
        <f t="shared" si="37"/>
        <v>0</v>
      </c>
      <c r="J72" s="449">
        <f t="shared" si="37"/>
        <v>0</v>
      </c>
      <c r="K72" s="449">
        <f t="shared" si="37"/>
        <v>0</v>
      </c>
      <c r="L72" s="448">
        <f t="shared" si="37"/>
        <v>0</v>
      </c>
      <c r="M72" s="448">
        <f t="shared" si="37"/>
        <v>0</v>
      </c>
      <c r="N72" s="448">
        <f t="shared" si="37"/>
        <v>0</v>
      </c>
      <c r="O72" s="446">
        <f t="shared" si="37"/>
        <v>0</v>
      </c>
      <c r="P72" s="446">
        <f t="shared" si="37"/>
        <v>0</v>
      </c>
      <c r="Q72" s="446">
        <f t="shared" si="37"/>
        <v>0</v>
      </c>
      <c r="R72" s="446">
        <f t="shared" si="37"/>
        <v>0</v>
      </c>
      <c r="S72" s="446">
        <f t="shared" si="37"/>
        <v>0</v>
      </c>
      <c r="T72" s="446">
        <f t="shared" si="37"/>
        <v>0</v>
      </c>
      <c r="U72" s="446">
        <f t="shared" si="37"/>
        <v>0</v>
      </c>
      <c r="V72" s="446">
        <f t="shared" si="37"/>
        <v>0</v>
      </c>
      <c r="W72" s="446"/>
      <c r="X72" s="446"/>
      <c r="Y72" s="446">
        <f t="shared" si="10"/>
        <v>0</v>
      </c>
      <c r="Z72" s="446">
        <f t="shared" si="10"/>
        <v>0</v>
      </c>
      <c r="AA72" s="446"/>
      <c r="AB72" s="446"/>
      <c r="AC72" s="446">
        <f t="shared" si="33"/>
        <v>0</v>
      </c>
      <c r="AD72" s="446">
        <f t="shared" si="33"/>
        <v>0</v>
      </c>
      <c r="AE72" s="448">
        <f t="shared" si="33"/>
        <v>0</v>
      </c>
      <c r="AF72" s="448">
        <f t="shared" si="33"/>
        <v>0</v>
      </c>
      <c r="AG72" s="504">
        <f t="shared" si="33"/>
        <v>0</v>
      </c>
    </row>
    <row r="73" spans="2:33" ht="17.100000000000001" customHeight="1">
      <c r="B73" s="175" t="str">
        <f t="shared" ref="B73:C73" si="38">B29</f>
        <v/>
      </c>
      <c r="C73" s="176">
        <f t="shared" si="38"/>
        <v>0</v>
      </c>
      <c r="D73" s="449">
        <f t="shared" si="13"/>
        <v>0</v>
      </c>
      <c r="E73" s="449">
        <f t="shared" si="13"/>
        <v>0</v>
      </c>
      <c r="F73" s="449"/>
      <c r="G73" s="449"/>
      <c r="H73" s="449">
        <f t="shared" ref="H73:V73" si="39">H29</f>
        <v>0</v>
      </c>
      <c r="I73" s="449">
        <f t="shared" si="39"/>
        <v>0</v>
      </c>
      <c r="J73" s="449">
        <f t="shared" si="39"/>
        <v>0</v>
      </c>
      <c r="K73" s="449">
        <f t="shared" si="39"/>
        <v>0</v>
      </c>
      <c r="L73" s="448">
        <f t="shared" si="39"/>
        <v>0</v>
      </c>
      <c r="M73" s="448">
        <f t="shared" si="39"/>
        <v>0</v>
      </c>
      <c r="N73" s="448">
        <f t="shared" si="39"/>
        <v>0</v>
      </c>
      <c r="O73" s="446">
        <f t="shared" si="39"/>
        <v>0</v>
      </c>
      <c r="P73" s="446">
        <f t="shared" si="39"/>
        <v>0</v>
      </c>
      <c r="Q73" s="446">
        <f t="shared" si="39"/>
        <v>0</v>
      </c>
      <c r="R73" s="446">
        <f t="shared" si="39"/>
        <v>0</v>
      </c>
      <c r="S73" s="446">
        <f t="shared" si="39"/>
        <v>0</v>
      </c>
      <c r="T73" s="446">
        <f t="shared" si="39"/>
        <v>0</v>
      </c>
      <c r="U73" s="446">
        <f t="shared" si="39"/>
        <v>0</v>
      </c>
      <c r="V73" s="446">
        <f t="shared" si="39"/>
        <v>0</v>
      </c>
      <c r="W73" s="446"/>
      <c r="X73" s="446"/>
      <c r="Y73" s="446">
        <f t="shared" si="10"/>
        <v>0</v>
      </c>
      <c r="Z73" s="446">
        <f t="shared" si="10"/>
        <v>0</v>
      </c>
      <c r="AA73" s="446"/>
      <c r="AB73" s="446"/>
      <c r="AC73" s="446">
        <f t="shared" si="33"/>
        <v>0</v>
      </c>
      <c r="AD73" s="446">
        <f t="shared" si="33"/>
        <v>0</v>
      </c>
      <c r="AE73" s="448">
        <f t="shared" si="33"/>
        <v>0</v>
      </c>
      <c r="AF73" s="448">
        <f t="shared" si="33"/>
        <v>0</v>
      </c>
      <c r="AG73" s="504">
        <f t="shared" si="33"/>
        <v>0</v>
      </c>
    </row>
    <row r="74" spans="2:33" ht="17.100000000000001" customHeight="1">
      <c r="B74" s="175" t="str">
        <f t="shared" ref="B74:C74" si="40">B30</f>
        <v/>
      </c>
      <c r="C74" s="176">
        <f t="shared" si="40"/>
        <v>0</v>
      </c>
      <c r="D74" s="449">
        <f t="shared" si="13"/>
        <v>0</v>
      </c>
      <c r="E74" s="449">
        <f t="shared" si="13"/>
        <v>0</v>
      </c>
      <c r="F74" s="449"/>
      <c r="G74" s="449"/>
      <c r="H74" s="449">
        <f t="shared" ref="H74:V74" si="41">H30</f>
        <v>0</v>
      </c>
      <c r="I74" s="449">
        <f t="shared" si="41"/>
        <v>0</v>
      </c>
      <c r="J74" s="449">
        <f t="shared" si="41"/>
        <v>0</v>
      </c>
      <c r="K74" s="449">
        <f t="shared" si="41"/>
        <v>0</v>
      </c>
      <c r="L74" s="448">
        <f t="shared" si="41"/>
        <v>0</v>
      </c>
      <c r="M74" s="448">
        <f t="shared" si="41"/>
        <v>0</v>
      </c>
      <c r="N74" s="448">
        <f t="shared" si="41"/>
        <v>0</v>
      </c>
      <c r="O74" s="446">
        <f t="shared" si="41"/>
        <v>0</v>
      </c>
      <c r="P74" s="446">
        <f t="shared" si="41"/>
        <v>0</v>
      </c>
      <c r="Q74" s="446">
        <f t="shared" si="41"/>
        <v>0</v>
      </c>
      <c r="R74" s="446">
        <f t="shared" si="41"/>
        <v>0</v>
      </c>
      <c r="S74" s="446">
        <f t="shared" si="41"/>
        <v>0</v>
      </c>
      <c r="T74" s="446">
        <f t="shared" si="41"/>
        <v>0</v>
      </c>
      <c r="U74" s="446">
        <f t="shared" si="41"/>
        <v>0</v>
      </c>
      <c r="V74" s="446">
        <f t="shared" si="41"/>
        <v>0</v>
      </c>
      <c r="W74" s="446"/>
      <c r="X74" s="446"/>
      <c r="Y74" s="446">
        <f t="shared" si="10"/>
        <v>0</v>
      </c>
      <c r="Z74" s="446">
        <f t="shared" si="10"/>
        <v>0</v>
      </c>
      <c r="AA74" s="446"/>
      <c r="AB74" s="446"/>
      <c r="AC74" s="446">
        <f t="shared" si="33"/>
        <v>0</v>
      </c>
      <c r="AD74" s="446">
        <f t="shared" si="33"/>
        <v>0</v>
      </c>
      <c r="AE74" s="448">
        <f t="shared" si="33"/>
        <v>0</v>
      </c>
      <c r="AF74" s="448">
        <f t="shared" si="33"/>
        <v>0</v>
      </c>
      <c r="AG74" s="504">
        <f t="shared" si="33"/>
        <v>0</v>
      </c>
    </row>
    <row r="75" spans="2:33" ht="17.100000000000001" customHeight="1">
      <c r="B75" s="175" t="str">
        <f t="shared" ref="B75:C75" si="42">B31</f>
        <v/>
      </c>
      <c r="C75" s="176">
        <f t="shared" si="42"/>
        <v>0</v>
      </c>
      <c r="D75" s="449">
        <f t="shared" si="13"/>
        <v>0</v>
      </c>
      <c r="E75" s="449">
        <f t="shared" si="13"/>
        <v>0</v>
      </c>
      <c r="F75" s="449"/>
      <c r="G75" s="449"/>
      <c r="H75" s="449">
        <f t="shared" ref="H75:V75" si="43">H31</f>
        <v>0</v>
      </c>
      <c r="I75" s="449">
        <f t="shared" si="43"/>
        <v>0</v>
      </c>
      <c r="J75" s="449">
        <f t="shared" si="43"/>
        <v>0</v>
      </c>
      <c r="K75" s="449">
        <f t="shared" si="43"/>
        <v>0</v>
      </c>
      <c r="L75" s="448">
        <f t="shared" si="43"/>
        <v>0</v>
      </c>
      <c r="M75" s="448">
        <f t="shared" si="43"/>
        <v>0</v>
      </c>
      <c r="N75" s="448">
        <f t="shared" si="43"/>
        <v>0</v>
      </c>
      <c r="O75" s="446">
        <f t="shared" si="43"/>
        <v>0</v>
      </c>
      <c r="P75" s="446">
        <f t="shared" si="43"/>
        <v>0</v>
      </c>
      <c r="Q75" s="446">
        <f t="shared" si="43"/>
        <v>0</v>
      </c>
      <c r="R75" s="446">
        <f t="shared" si="43"/>
        <v>0</v>
      </c>
      <c r="S75" s="446">
        <f t="shared" si="43"/>
        <v>0</v>
      </c>
      <c r="T75" s="446">
        <f t="shared" si="43"/>
        <v>0</v>
      </c>
      <c r="U75" s="446">
        <f t="shared" si="43"/>
        <v>0</v>
      </c>
      <c r="V75" s="446">
        <f t="shared" si="43"/>
        <v>0</v>
      </c>
      <c r="W75" s="446"/>
      <c r="X75" s="446"/>
      <c r="Y75" s="446">
        <f t="shared" si="10"/>
        <v>0</v>
      </c>
      <c r="Z75" s="446">
        <f t="shared" si="10"/>
        <v>0</v>
      </c>
      <c r="AA75" s="446"/>
      <c r="AB75" s="446"/>
      <c r="AC75" s="446">
        <f t="shared" si="33"/>
        <v>0</v>
      </c>
      <c r="AD75" s="446">
        <f t="shared" si="33"/>
        <v>0</v>
      </c>
      <c r="AE75" s="448">
        <f t="shared" si="33"/>
        <v>0</v>
      </c>
      <c r="AF75" s="448">
        <f t="shared" si="33"/>
        <v>0</v>
      </c>
      <c r="AG75" s="504">
        <f t="shared" si="33"/>
        <v>0</v>
      </c>
    </row>
    <row r="76" spans="2:33" ht="17.100000000000001" customHeight="1">
      <c r="B76" s="175" t="str">
        <f t="shared" ref="B76:C76" si="44">B32</f>
        <v/>
      </c>
      <c r="C76" s="176">
        <f t="shared" si="44"/>
        <v>0</v>
      </c>
      <c r="D76" s="449">
        <f t="shared" si="13"/>
        <v>0</v>
      </c>
      <c r="E76" s="449">
        <f t="shared" si="13"/>
        <v>0</v>
      </c>
      <c r="F76" s="449"/>
      <c r="G76" s="449"/>
      <c r="H76" s="449">
        <f t="shared" ref="H76:V76" si="45">H32</f>
        <v>0</v>
      </c>
      <c r="I76" s="449">
        <f t="shared" si="45"/>
        <v>0</v>
      </c>
      <c r="J76" s="449">
        <f t="shared" si="45"/>
        <v>0</v>
      </c>
      <c r="K76" s="449">
        <f t="shared" si="45"/>
        <v>0</v>
      </c>
      <c r="L76" s="448">
        <f t="shared" si="45"/>
        <v>0</v>
      </c>
      <c r="M76" s="448">
        <f t="shared" si="45"/>
        <v>0</v>
      </c>
      <c r="N76" s="448">
        <f t="shared" si="45"/>
        <v>0</v>
      </c>
      <c r="O76" s="446">
        <f t="shared" si="45"/>
        <v>0</v>
      </c>
      <c r="P76" s="446">
        <f t="shared" si="45"/>
        <v>0</v>
      </c>
      <c r="Q76" s="446">
        <f t="shared" si="45"/>
        <v>0</v>
      </c>
      <c r="R76" s="446">
        <f t="shared" si="45"/>
        <v>0</v>
      </c>
      <c r="S76" s="446">
        <f t="shared" si="45"/>
        <v>0</v>
      </c>
      <c r="T76" s="446">
        <f t="shared" si="45"/>
        <v>0</v>
      </c>
      <c r="U76" s="446">
        <f t="shared" si="45"/>
        <v>0</v>
      </c>
      <c r="V76" s="446">
        <f t="shared" si="45"/>
        <v>0</v>
      </c>
      <c r="W76" s="446"/>
      <c r="X76" s="446"/>
      <c r="Y76" s="446">
        <f t="shared" si="10"/>
        <v>0</v>
      </c>
      <c r="Z76" s="446">
        <f t="shared" si="10"/>
        <v>0</v>
      </c>
      <c r="AA76" s="446"/>
      <c r="AB76" s="446"/>
      <c r="AC76" s="446">
        <f t="shared" si="33"/>
        <v>0</v>
      </c>
      <c r="AD76" s="446">
        <f t="shared" si="33"/>
        <v>0</v>
      </c>
      <c r="AE76" s="448">
        <f t="shared" si="33"/>
        <v>0</v>
      </c>
      <c r="AF76" s="448">
        <f t="shared" si="33"/>
        <v>0</v>
      </c>
      <c r="AG76" s="504">
        <f t="shared" si="33"/>
        <v>0</v>
      </c>
    </row>
    <row r="77" spans="2:33" ht="17.100000000000001" customHeight="1">
      <c r="B77" s="175" t="str">
        <f t="shared" ref="B77:C77" si="46">B33</f>
        <v/>
      </c>
      <c r="C77" s="176">
        <f t="shared" si="46"/>
        <v>0</v>
      </c>
      <c r="D77" s="449">
        <f t="shared" si="13"/>
        <v>0</v>
      </c>
      <c r="E77" s="449">
        <f t="shared" si="13"/>
        <v>0</v>
      </c>
      <c r="F77" s="449"/>
      <c r="G77" s="449"/>
      <c r="H77" s="449">
        <f t="shared" ref="H77:V77" si="47">H33</f>
        <v>0</v>
      </c>
      <c r="I77" s="449">
        <f t="shared" si="47"/>
        <v>0</v>
      </c>
      <c r="J77" s="449">
        <f t="shared" si="47"/>
        <v>0</v>
      </c>
      <c r="K77" s="449">
        <f t="shared" si="47"/>
        <v>0</v>
      </c>
      <c r="L77" s="448">
        <f t="shared" si="47"/>
        <v>0</v>
      </c>
      <c r="M77" s="448">
        <f t="shared" si="47"/>
        <v>0</v>
      </c>
      <c r="N77" s="448">
        <f t="shared" si="47"/>
        <v>0</v>
      </c>
      <c r="O77" s="446">
        <f t="shared" si="47"/>
        <v>0</v>
      </c>
      <c r="P77" s="446">
        <f t="shared" si="47"/>
        <v>0</v>
      </c>
      <c r="Q77" s="446">
        <f t="shared" si="47"/>
        <v>0</v>
      </c>
      <c r="R77" s="446">
        <f t="shared" si="47"/>
        <v>0</v>
      </c>
      <c r="S77" s="446">
        <f t="shared" si="47"/>
        <v>0</v>
      </c>
      <c r="T77" s="446">
        <f t="shared" si="47"/>
        <v>0</v>
      </c>
      <c r="U77" s="446">
        <f t="shared" si="47"/>
        <v>0</v>
      </c>
      <c r="V77" s="446">
        <f t="shared" si="47"/>
        <v>0</v>
      </c>
      <c r="W77" s="446"/>
      <c r="X77" s="446"/>
      <c r="Y77" s="446">
        <f t="shared" si="10"/>
        <v>0</v>
      </c>
      <c r="Z77" s="446">
        <f t="shared" si="10"/>
        <v>0</v>
      </c>
      <c r="AA77" s="446"/>
      <c r="AB77" s="446"/>
      <c r="AC77" s="446">
        <f t="shared" si="33"/>
        <v>0</v>
      </c>
      <c r="AD77" s="446">
        <f t="shared" si="33"/>
        <v>0</v>
      </c>
      <c r="AE77" s="448">
        <f t="shared" si="33"/>
        <v>0</v>
      </c>
      <c r="AF77" s="448">
        <f t="shared" si="33"/>
        <v>0</v>
      </c>
      <c r="AG77" s="504">
        <f t="shared" si="33"/>
        <v>0</v>
      </c>
    </row>
    <row r="78" spans="2:33" ht="17.100000000000001" customHeight="1">
      <c r="B78" s="175" t="str">
        <f t="shared" ref="B78:C78" si="48">B34</f>
        <v/>
      </c>
      <c r="C78" s="176">
        <f t="shared" si="48"/>
        <v>0</v>
      </c>
      <c r="D78" s="449">
        <f t="shared" si="13"/>
        <v>0</v>
      </c>
      <c r="E78" s="449">
        <f t="shared" si="13"/>
        <v>0</v>
      </c>
      <c r="F78" s="449"/>
      <c r="G78" s="449"/>
      <c r="H78" s="449">
        <f t="shared" ref="H78:V78" si="49">H34</f>
        <v>0</v>
      </c>
      <c r="I78" s="449">
        <f t="shared" si="49"/>
        <v>0</v>
      </c>
      <c r="J78" s="449">
        <f t="shared" si="49"/>
        <v>0</v>
      </c>
      <c r="K78" s="449">
        <f t="shared" si="49"/>
        <v>0</v>
      </c>
      <c r="L78" s="448">
        <f t="shared" si="49"/>
        <v>0</v>
      </c>
      <c r="M78" s="448">
        <f t="shared" si="49"/>
        <v>0</v>
      </c>
      <c r="N78" s="448">
        <f t="shared" si="49"/>
        <v>0</v>
      </c>
      <c r="O78" s="446">
        <f t="shared" si="49"/>
        <v>0</v>
      </c>
      <c r="P78" s="446">
        <f t="shared" si="49"/>
        <v>0</v>
      </c>
      <c r="Q78" s="446">
        <f t="shared" si="49"/>
        <v>0</v>
      </c>
      <c r="R78" s="446">
        <f t="shared" si="49"/>
        <v>0</v>
      </c>
      <c r="S78" s="446">
        <f t="shared" si="49"/>
        <v>0</v>
      </c>
      <c r="T78" s="446">
        <f t="shared" si="49"/>
        <v>0</v>
      </c>
      <c r="U78" s="446">
        <f t="shared" si="49"/>
        <v>0</v>
      </c>
      <c r="V78" s="446">
        <f t="shared" si="49"/>
        <v>0</v>
      </c>
      <c r="W78" s="446"/>
      <c r="X78" s="446"/>
      <c r="Y78" s="446">
        <f t="shared" si="10"/>
        <v>0</v>
      </c>
      <c r="Z78" s="446">
        <f t="shared" si="10"/>
        <v>0</v>
      </c>
      <c r="AA78" s="446"/>
      <c r="AB78" s="446"/>
      <c r="AC78" s="446">
        <f t="shared" si="33"/>
        <v>0</v>
      </c>
      <c r="AD78" s="446">
        <f t="shared" si="33"/>
        <v>0</v>
      </c>
      <c r="AE78" s="448">
        <f t="shared" si="33"/>
        <v>0</v>
      </c>
      <c r="AF78" s="448">
        <f t="shared" si="33"/>
        <v>0</v>
      </c>
      <c r="AG78" s="504">
        <f t="shared" si="33"/>
        <v>0</v>
      </c>
    </row>
    <row r="79" spans="2:33" ht="17.100000000000001" customHeight="1">
      <c r="B79" s="175" t="str">
        <f t="shared" ref="B79:C79" si="50">B35</f>
        <v/>
      </c>
      <c r="C79" s="176">
        <f t="shared" si="50"/>
        <v>0</v>
      </c>
      <c r="D79" s="449">
        <f t="shared" si="13"/>
        <v>0</v>
      </c>
      <c r="E79" s="449">
        <f t="shared" si="13"/>
        <v>0</v>
      </c>
      <c r="F79" s="449"/>
      <c r="G79" s="449"/>
      <c r="H79" s="449">
        <f t="shared" ref="H79:V79" si="51">H35</f>
        <v>0</v>
      </c>
      <c r="I79" s="449">
        <f t="shared" si="51"/>
        <v>0</v>
      </c>
      <c r="J79" s="449">
        <f t="shared" si="51"/>
        <v>0</v>
      </c>
      <c r="K79" s="449">
        <f t="shared" si="51"/>
        <v>0</v>
      </c>
      <c r="L79" s="448">
        <f t="shared" si="51"/>
        <v>0</v>
      </c>
      <c r="M79" s="448">
        <f t="shared" si="51"/>
        <v>0</v>
      </c>
      <c r="N79" s="448">
        <f t="shared" si="51"/>
        <v>0</v>
      </c>
      <c r="O79" s="446">
        <f t="shared" si="51"/>
        <v>0</v>
      </c>
      <c r="P79" s="446">
        <f t="shared" si="51"/>
        <v>0</v>
      </c>
      <c r="Q79" s="446">
        <f t="shared" si="51"/>
        <v>0</v>
      </c>
      <c r="R79" s="446">
        <f t="shared" si="51"/>
        <v>0</v>
      </c>
      <c r="S79" s="446">
        <f t="shared" si="51"/>
        <v>0</v>
      </c>
      <c r="T79" s="446">
        <f t="shared" si="51"/>
        <v>0</v>
      </c>
      <c r="U79" s="446">
        <f t="shared" si="51"/>
        <v>0</v>
      </c>
      <c r="V79" s="446">
        <f t="shared" si="51"/>
        <v>0</v>
      </c>
      <c r="W79" s="446"/>
      <c r="X79" s="446"/>
      <c r="Y79" s="446">
        <f t="shared" si="10"/>
        <v>0</v>
      </c>
      <c r="Z79" s="446">
        <f t="shared" si="10"/>
        <v>0</v>
      </c>
      <c r="AA79" s="446"/>
      <c r="AB79" s="446"/>
      <c r="AC79" s="446">
        <f t="shared" si="33"/>
        <v>0</v>
      </c>
      <c r="AD79" s="446">
        <f t="shared" si="33"/>
        <v>0</v>
      </c>
      <c r="AE79" s="448">
        <f t="shared" si="33"/>
        <v>0</v>
      </c>
      <c r="AF79" s="448">
        <f t="shared" si="33"/>
        <v>0</v>
      </c>
      <c r="AG79" s="504">
        <f t="shared" si="33"/>
        <v>0</v>
      </c>
    </row>
    <row r="80" spans="2:33" ht="17.100000000000001" customHeight="1">
      <c r="B80" s="175" t="str">
        <f t="shared" ref="B80:C80" si="52">B36</f>
        <v/>
      </c>
      <c r="C80" s="176">
        <f t="shared" si="52"/>
        <v>0</v>
      </c>
      <c r="D80" s="449">
        <f t="shared" si="13"/>
        <v>0</v>
      </c>
      <c r="E80" s="449">
        <f t="shared" si="13"/>
        <v>0</v>
      </c>
      <c r="F80" s="449"/>
      <c r="G80" s="449"/>
      <c r="H80" s="449">
        <f t="shared" ref="H80:V80" si="53">H36</f>
        <v>0</v>
      </c>
      <c r="I80" s="449">
        <f t="shared" si="53"/>
        <v>0</v>
      </c>
      <c r="J80" s="449">
        <f t="shared" si="53"/>
        <v>0</v>
      </c>
      <c r="K80" s="449">
        <f t="shared" si="53"/>
        <v>0</v>
      </c>
      <c r="L80" s="448">
        <f t="shared" si="53"/>
        <v>0</v>
      </c>
      <c r="M80" s="448">
        <f t="shared" si="53"/>
        <v>0</v>
      </c>
      <c r="N80" s="448">
        <f t="shared" si="53"/>
        <v>0</v>
      </c>
      <c r="O80" s="446">
        <f t="shared" si="53"/>
        <v>0</v>
      </c>
      <c r="P80" s="446">
        <f t="shared" si="53"/>
        <v>0</v>
      </c>
      <c r="Q80" s="446">
        <f t="shared" si="53"/>
        <v>0</v>
      </c>
      <c r="R80" s="446">
        <f t="shared" si="53"/>
        <v>0</v>
      </c>
      <c r="S80" s="446">
        <f t="shared" si="53"/>
        <v>0</v>
      </c>
      <c r="T80" s="446">
        <f t="shared" si="53"/>
        <v>0</v>
      </c>
      <c r="U80" s="446">
        <f t="shared" si="53"/>
        <v>0</v>
      </c>
      <c r="V80" s="446">
        <f t="shared" si="53"/>
        <v>0</v>
      </c>
      <c r="W80" s="446"/>
      <c r="X80" s="446"/>
      <c r="Y80" s="446">
        <f t="shared" si="10"/>
        <v>0</v>
      </c>
      <c r="Z80" s="446">
        <f t="shared" si="10"/>
        <v>0</v>
      </c>
      <c r="AA80" s="446"/>
      <c r="AB80" s="446"/>
      <c r="AC80" s="446">
        <f t="shared" ref="AC80:AG89" si="54">AC36</f>
        <v>0</v>
      </c>
      <c r="AD80" s="446">
        <f t="shared" si="54"/>
        <v>0</v>
      </c>
      <c r="AE80" s="448">
        <f t="shared" si="54"/>
        <v>0</v>
      </c>
      <c r="AF80" s="448">
        <f t="shared" si="54"/>
        <v>0</v>
      </c>
      <c r="AG80" s="504">
        <f t="shared" si="54"/>
        <v>0</v>
      </c>
    </row>
    <row r="81" spans="2:33" ht="17.100000000000001" customHeight="1">
      <c r="B81" s="175" t="str">
        <f t="shared" ref="B81:C81" si="55">B37</f>
        <v/>
      </c>
      <c r="C81" s="176">
        <f t="shared" si="55"/>
        <v>0</v>
      </c>
      <c r="D81" s="449">
        <f t="shared" si="13"/>
        <v>0</v>
      </c>
      <c r="E81" s="449">
        <f t="shared" si="13"/>
        <v>0</v>
      </c>
      <c r="F81" s="449"/>
      <c r="G81" s="449"/>
      <c r="H81" s="449">
        <f t="shared" ref="H81:V81" si="56">H37</f>
        <v>0</v>
      </c>
      <c r="I81" s="449">
        <f t="shared" si="56"/>
        <v>0</v>
      </c>
      <c r="J81" s="449">
        <f t="shared" si="56"/>
        <v>0</v>
      </c>
      <c r="K81" s="449">
        <f t="shared" si="56"/>
        <v>0</v>
      </c>
      <c r="L81" s="448">
        <f t="shared" si="56"/>
        <v>0</v>
      </c>
      <c r="M81" s="448">
        <f t="shared" si="56"/>
        <v>0</v>
      </c>
      <c r="N81" s="448">
        <f t="shared" si="56"/>
        <v>0</v>
      </c>
      <c r="O81" s="446">
        <f t="shared" si="56"/>
        <v>0</v>
      </c>
      <c r="P81" s="446">
        <f t="shared" si="56"/>
        <v>0</v>
      </c>
      <c r="Q81" s="446">
        <f t="shared" si="56"/>
        <v>0</v>
      </c>
      <c r="R81" s="446">
        <f t="shared" si="56"/>
        <v>0</v>
      </c>
      <c r="S81" s="446">
        <f t="shared" si="56"/>
        <v>0</v>
      </c>
      <c r="T81" s="446">
        <f t="shared" si="56"/>
        <v>0</v>
      </c>
      <c r="U81" s="446">
        <f t="shared" si="56"/>
        <v>0</v>
      </c>
      <c r="V81" s="446">
        <f t="shared" si="56"/>
        <v>0</v>
      </c>
      <c r="W81" s="446"/>
      <c r="X81" s="446"/>
      <c r="Y81" s="446">
        <f t="shared" si="10"/>
        <v>0</v>
      </c>
      <c r="Z81" s="446">
        <f t="shared" si="10"/>
        <v>0</v>
      </c>
      <c r="AA81" s="446"/>
      <c r="AB81" s="446"/>
      <c r="AC81" s="446">
        <f t="shared" si="54"/>
        <v>0</v>
      </c>
      <c r="AD81" s="446">
        <f t="shared" si="54"/>
        <v>0</v>
      </c>
      <c r="AE81" s="448">
        <f t="shared" si="54"/>
        <v>0</v>
      </c>
      <c r="AF81" s="448">
        <f t="shared" si="54"/>
        <v>0</v>
      </c>
      <c r="AG81" s="504">
        <f t="shared" si="54"/>
        <v>0</v>
      </c>
    </row>
    <row r="82" spans="2:33" ht="17.100000000000001" customHeight="1">
      <c r="B82" s="175" t="str">
        <f t="shared" ref="B82:C82" si="57">B38</f>
        <v/>
      </c>
      <c r="C82" s="176">
        <f t="shared" si="57"/>
        <v>0</v>
      </c>
      <c r="D82" s="449">
        <f t="shared" si="13"/>
        <v>0</v>
      </c>
      <c r="E82" s="449">
        <f t="shared" si="13"/>
        <v>0</v>
      </c>
      <c r="F82" s="449"/>
      <c r="G82" s="449"/>
      <c r="H82" s="449">
        <f t="shared" ref="H82:V82" si="58">H38</f>
        <v>0</v>
      </c>
      <c r="I82" s="449">
        <f t="shared" si="58"/>
        <v>0</v>
      </c>
      <c r="J82" s="449">
        <f t="shared" si="58"/>
        <v>0</v>
      </c>
      <c r="K82" s="449">
        <f t="shared" si="58"/>
        <v>0</v>
      </c>
      <c r="L82" s="448">
        <f t="shared" si="58"/>
        <v>0</v>
      </c>
      <c r="M82" s="448">
        <f t="shared" si="58"/>
        <v>0</v>
      </c>
      <c r="N82" s="448">
        <f t="shared" si="58"/>
        <v>0</v>
      </c>
      <c r="O82" s="446">
        <f t="shared" si="58"/>
        <v>0</v>
      </c>
      <c r="P82" s="446">
        <f t="shared" si="58"/>
        <v>0</v>
      </c>
      <c r="Q82" s="446">
        <f t="shared" si="58"/>
        <v>0</v>
      </c>
      <c r="R82" s="446">
        <f t="shared" si="58"/>
        <v>0</v>
      </c>
      <c r="S82" s="446">
        <f t="shared" si="58"/>
        <v>0</v>
      </c>
      <c r="T82" s="446">
        <f t="shared" si="58"/>
        <v>0</v>
      </c>
      <c r="U82" s="446">
        <f t="shared" si="58"/>
        <v>0</v>
      </c>
      <c r="V82" s="446">
        <f t="shared" si="58"/>
        <v>0</v>
      </c>
      <c r="W82" s="446"/>
      <c r="X82" s="446"/>
      <c r="Y82" s="446">
        <f t="shared" si="10"/>
        <v>0</v>
      </c>
      <c r="Z82" s="446">
        <f t="shared" si="10"/>
        <v>0</v>
      </c>
      <c r="AA82" s="446"/>
      <c r="AB82" s="446"/>
      <c r="AC82" s="446">
        <f t="shared" si="54"/>
        <v>0</v>
      </c>
      <c r="AD82" s="446">
        <f t="shared" si="54"/>
        <v>0</v>
      </c>
      <c r="AE82" s="448">
        <f t="shared" si="54"/>
        <v>0</v>
      </c>
      <c r="AF82" s="448">
        <f t="shared" si="54"/>
        <v>0</v>
      </c>
      <c r="AG82" s="504">
        <f t="shared" si="54"/>
        <v>0</v>
      </c>
    </row>
    <row r="83" spans="2:33" ht="17.100000000000001" customHeight="1">
      <c r="B83" s="177" t="str">
        <f t="shared" ref="B83:C83" si="59">B39</f>
        <v/>
      </c>
      <c r="C83" s="178">
        <f t="shared" si="59"/>
        <v>0</v>
      </c>
      <c r="D83" s="505">
        <f t="shared" si="13"/>
        <v>0</v>
      </c>
      <c r="E83" s="505">
        <f t="shared" si="13"/>
        <v>0</v>
      </c>
      <c r="F83" s="505"/>
      <c r="G83" s="505"/>
      <c r="H83" s="505">
        <f t="shared" ref="H83:V83" si="60">H39</f>
        <v>0</v>
      </c>
      <c r="I83" s="505">
        <f t="shared" si="60"/>
        <v>0</v>
      </c>
      <c r="J83" s="505">
        <f t="shared" si="60"/>
        <v>0</v>
      </c>
      <c r="K83" s="505">
        <f t="shared" si="60"/>
        <v>0</v>
      </c>
      <c r="L83" s="506">
        <f t="shared" si="60"/>
        <v>0</v>
      </c>
      <c r="M83" s="506">
        <f t="shared" si="60"/>
        <v>0</v>
      </c>
      <c r="N83" s="506">
        <f t="shared" si="60"/>
        <v>0</v>
      </c>
      <c r="O83" s="507">
        <f t="shared" si="60"/>
        <v>0</v>
      </c>
      <c r="P83" s="507">
        <f t="shared" si="60"/>
        <v>0</v>
      </c>
      <c r="Q83" s="507">
        <f t="shared" si="60"/>
        <v>0</v>
      </c>
      <c r="R83" s="507">
        <f t="shared" si="60"/>
        <v>0</v>
      </c>
      <c r="S83" s="507">
        <f t="shared" si="60"/>
        <v>0</v>
      </c>
      <c r="T83" s="507">
        <f t="shared" si="60"/>
        <v>0</v>
      </c>
      <c r="U83" s="507">
        <f t="shared" si="60"/>
        <v>0</v>
      </c>
      <c r="V83" s="507">
        <f t="shared" si="60"/>
        <v>0</v>
      </c>
      <c r="W83" s="507"/>
      <c r="X83" s="507"/>
      <c r="Y83" s="507">
        <f t="shared" si="10"/>
        <v>0</v>
      </c>
      <c r="Z83" s="507">
        <f t="shared" si="10"/>
        <v>0</v>
      </c>
      <c r="AA83" s="507"/>
      <c r="AB83" s="507"/>
      <c r="AC83" s="507">
        <f t="shared" si="54"/>
        <v>0</v>
      </c>
      <c r="AD83" s="507">
        <f t="shared" si="54"/>
        <v>0</v>
      </c>
      <c r="AE83" s="506">
        <f t="shared" si="54"/>
        <v>0</v>
      </c>
      <c r="AF83" s="506">
        <f t="shared" si="54"/>
        <v>0</v>
      </c>
      <c r="AG83" s="508">
        <f t="shared" si="54"/>
        <v>0</v>
      </c>
    </row>
    <row r="84" spans="2:33" ht="17.100000000000001" customHeight="1">
      <c r="B84" s="175" t="str">
        <f t="shared" ref="B84:C84" si="61">B40</f>
        <v/>
      </c>
      <c r="C84" s="176">
        <f t="shared" si="61"/>
        <v>0</v>
      </c>
      <c r="D84" s="449">
        <f t="shared" si="13"/>
        <v>0</v>
      </c>
      <c r="E84" s="449">
        <f t="shared" si="13"/>
        <v>0</v>
      </c>
      <c r="F84" s="449"/>
      <c r="G84" s="449"/>
      <c r="H84" s="449">
        <f t="shared" ref="H84:V84" si="62">H40</f>
        <v>0</v>
      </c>
      <c r="I84" s="449">
        <f t="shared" si="62"/>
        <v>0</v>
      </c>
      <c r="J84" s="449">
        <f t="shared" si="62"/>
        <v>0</v>
      </c>
      <c r="K84" s="449">
        <f t="shared" si="62"/>
        <v>0</v>
      </c>
      <c r="L84" s="448">
        <f t="shared" si="62"/>
        <v>0</v>
      </c>
      <c r="M84" s="448">
        <f t="shared" si="62"/>
        <v>0</v>
      </c>
      <c r="N84" s="448">
        <f t="shared" si="62"/>
        <v>0</v>
      </c>
      <c r="O84" s="446">
        <f t="shared" si="62"/>
        <v>0</v>
      </c>
      <c r="P84" s="446">
        <f t="shared" si="62"/>
        <v>0</v>
      </c>
      <c r="Q84" s="446">
        <f t="shared" si="62"/>
        <v>0</v>
      </c>
      <c r="R84" s="446">
        <f t="shared" si="62"/>
        <v>0</v>
      </c>
      <c r="S84" s="446">
        <f t="shared" si="62"/>
        <v>0</v>
      </c>
      <c r="T84" s="446">
        <f t="shared" si="62"/>
        <v>0</v>
      </c>
      <c r="U84" s="446">
        <f t="shared" si="62"/>
        <v>0</v>
      </c>
      <c r="V84" s="446">
        <f t="shared" si="62"/>
        <v>0</v>
      </c>
      <c r="W84" s="446"/>
      <c r="X84" s="446"/>
      <c r="Y84" s="446">
        <f t="shared" si="10"/>
        <v>0</v>
      </c>
      <c r="Z84" s="446">
        <f t="shared" si="10"/>
        <v>0</v>
      </c>
      <c r="AA84" s="446"/>
      <c r="AB84" s="446"/>
      <c r="AC84" s="446">
        <f t="shared" si="54"/>
        <v>0</v>
      </c>
      <c r="AD84" s="446">
        <f t="shared" si="54"/>
        <v>0</v>
      </c>
      <c r="AE84" s="448">
        <f t="shared" si="54"/>
        <v>0</v>
      </c>
      <c r="AF84" s="448">
        <f t="shared" si="54"/>
        <v>0</v>
      </c>
      <c r="AG84" s="504">
        <f t="shared" si="54"/>
        <v>0</v>
      </c>
    </row>
    <row r="85" spans="2:33" ht="17.100000000000001" customHeight="1">
      <c r="B85" s="175" t="str">
        <f t="shared" ref="B85:C85" si="63">B41</f>
        <v/>
      </c>
      <c r="C85" s="176">
        <f t="shared" si="63"/>
        <v>0</v>
      </c>
      <c r="D85" s="449">
        <f t="shared" si="13"/>
        <v>0</v>
      </c>
      <c r="E85" s="449">
        <f t="shared" si="13"/>
        <v>0</v>
      </c>
      <c r="F85" s="449"/>
      <c r="G85" s="449"/>
      <c r="H85" s="449">
        <f t="shared" ref="H85:V85" si="64">H41</f>
        <v>0</v>
      </c>
      <c r="I85" s="449">
        <f t="shared" si="64"/>
        <v>0</v>
      </c>
      <c r="J85" s="449">
        <f t="shared" si="64"/>
        <v>0</v>
      </c>
      <c r="K85" s="449">
        <f t="shared" si="64"/>
        <v>0</v>
      </c>
      <c r="L85" s="448">
        <f t="shared" si="64"/>
        <v>0</v>
      </c>
      <c r="M85" s="448">
        <f t="shared" si="64"/>
        <v>0</v>
      </c>
      <c r="N85" s="448">
        <f t="shared" si="64"/>
        <v>0</v>
      </c>
      <c r="O85" s="446">
        <f t="shared" si="64"/>
        <v>0</v>
      </c>
      <c r="P85" s="446">
        <f t="shared" si="64"/>
        <v>0</v>
      </c>
      <c r="Q85" s="446">
        <f t="shared" si="64"/>
        <v>0</v>
      </c>
      <c r="R85" s="446">
        <f t="shared" si="64"/>
        <v>0</v>
      </c>
      <c r="S85" s="446">
        <f t="shared" si="64"/>
        <v>0</v>
      </c>
      <c r="T85" s="446">
        <f t="shared" si="64"/>
        <v>0</v>
      </c>
      <c r="U85" s="446">
        <f t="shared" si="64"/>
        <v>0</v>
      </c>
      <c r="V85" s="446">
        <f t="shared" si="64"/>
        <v>0</v>
      </c>
      <c r="W85" s="446"/>
      <c r="X85" s="446"/>
      <c r="Y85" s="446">
        <f t="shared" si="10"/>
        <v>0</v>
      </c>
      <c r="Z85" s="446">
        <f t="shared" si="10"/>
        <v>0</v>
      </c>
      <c r="AA85" s="446"/>
      <c r="AB85" s="446"/>
      <c r="AC85" s="446">
        <f t="shared" si="54"/>
        <v>0</v>
      </c>
      <c r="AD85" s="446">
        <f t="shared" si="54"/>
        <v>0</v>
      </c>
      <c r="AE85" s="448">
        <f t="shared" si="54"/>
        <v>0</v>
      </c>
      <c r="AF85" s="448">
        <f t="shared" si="54"/>
        <v>0</v>
      </c>
      <c r="AG85" s="504">
        <f t="shared" si="54"/>
        <v>0</v>
      </c>
    </row>
    <row r="86" spans="2:33" ht="17.100000000000001" customHeight="1">
      <c r="B86" s="175" t="str">
        <f t="shared" ref="B86:C86" si="65">B42</f>
        <v/>
      </c>
      <c r="C86" s="176">
        <f t="shared" si="65"/>
        <v>0</v>
      </c>
      <c r="D86" s="449">
        <f t="shared" si="13"/>
        <v>0</v>
      </c>
      <c r="E86" s="449">
        <f t="shared" si="13"/>
        <v>0</v>
      </c>
      <c r="F86" s="449"/>
      <c r="G86" s="449"/>
      <c r="H86" s="449">
        <f t="shared" ref="H86:V86" si="66">H42</f>
        <v>0</v>
      </c>
      <c r="I86" s="449">
        <f t="shared" si="66"/>
        <v>0</v>
      </c>
      <c r="J86" s="449">
        <f t="shared" si="66"/>
        <v>0</v>
      </c>
      <c r="K86" s="449">
        <f t="shared" si="66"/>
        <v>0</v>
      </c>
      <c r="L86" s="448">
        <f t="shared" si="66"/>
        <v>0</v>
      </c>
      <c r="M86" s="448">
        <f t="shared" si="66"/>
        <v>0</v>
      </c>
      <c r="N86" s="448">
        <f t="shared" si="66"/>
        <v>0</v>
      </c>
      <c r="O86" s="446">
        <f t="shared" si="66"/>
        <v>0</v>
      </c>
      <c r="P86" s="446">
        <f t="shared" si="66"/>
        <v>0</v>
      </c>
      <c r="Q86" s="446">
        <f t="shared" si="66"/>
        <v>0</v>
      </c>
      <c r="R86" s="446">
        <f t="shared" si="66"/>
        <v>0</v>
      </c>
      <c r="S86" s="446">
        <f t="shared" si="66"/>
        <v>0</v>
      </c>
      <c r="T86" s="446">
        <f t="shared" si="66"/>
        <v>0</v>
      </c>
      <c r="U86" s="446">
        <f t="shared" si="66"/>
        <v>0</v>
      </c>
      <c r="V86" s="446">
        <f t="shared" si="66"/>
        <v>0</v>
      </c>
      <c r="W86" s="446"/>
      <c r="X86" s="446"/>
      <c r="Y86" s="446">
        <f t="shared" si="10"/>
        <v>0</v>
      </c>
      <c r="Z86" s="446">
        <f t="shared" si="10"/>
        <v>0</v>
      </c>
      <c r="AA86" s="446"/>
      <c r="AB86" s="446"/>
      <c r="AC86" s="446">
        <f t="shared" si="54"/>
        <v>0</v>
      </c>
      <c r="AD86" s="446">
        <f t="shared" si="54"/>
        <v>0</v>
      </c>
      <c r="AE86" s="448">
        <f t="shared" si="54"/>
        <v>0</v>
      </c>
      <c r="AF86" s="448">
        <f t="shared" si="54"/>
        <v>0</v>
      </c>
      <c r="AG86" s="504">
        <f t="shared" si="54"/>
        <v>0</v>
      </c>
    </row>
    <row r="87" spans="2:33" ht="17.100000000000001" customHeight="1">
      <c r="B87" s="175" t="str">
        <f t="shared" ref="B87:C87" si="67">B43</f>
        <v/>
      </c>
      <c r="C87" s="176">
        <f t="shared" si="67"/>
        <v>0</v>
      </c>
      <c r="D87" s="449">
        <f t="shared" si="13"/>
        <v>0</v>
      </c>
      <c r="E87" s="449">
        <f t="shared" si="13"/>
        <v>0</v>
      </c>
      <c r="F87" s="449"/>
      <c r="G87" s="449"/>
      <c r="H87" s="449">
        <f t="shared" ref="H87:V87" si="68">H43</f>
        <v>0</v>
      </c>
      <c r="I87" s="449">
        <f t="shared" si="68"/>
        <v>0</v>
      </c>
      <c r="J87" s="449">
        <f t="shared" si="68"/>
        <v>0</v>
      </c>
      <c r="K87" s="449">
        <f t="shared" si="68"/>
        <v>0</v>
      </c>
      <c r="L87" s="448">
        <f t="shared" si="68"/>
        <v>0</v>
      </c>
      <c r="M87" s="448">
        <f t="shared" si="68"/>
        <v>0</v>
      </c>
      <c r="N87" s="448">
        <f t="shared" si="68"/>
        <v>0</v>
      </c>
      <c r="O87" s="446">
        <f t="shared" si="68"/>
        <v>0</v>
      </c>
      <c r="P87" s="446">
        <f t="shared" si="68"/>
        <v>0</v>
      </c>
      <c r="Q87" s="446">
        <f t="shared" si="68"/>
        <v>0</v>
      </c>
      <c r="R87" s="446">
        <f t="shared" si="68"/>
        <v>0</v>
      </c>
      <c r="S87" s="446">
        <f t="shared" si="68"/>
        <v>0</v>
      </c>
      <c r="T87" s="446">
        <f t="shared" si="68"/>
        <v>0</v>
      </c>
      <c r="U87" s="446">
        <f t="shared" si="68"/>
        <v>0</v>
      </c>
      <c r="V87" s="446">
        <f t="shared" si="68"/>
        <v>0</v>
      </c>
      <c r="W87" s="446"/>
      <c r="X87" s="446"/>
      <c r="Y87" s="446">
        <f t="shared" si="10"/>
        <v>0</v>
      </c>
      <c r="Z87" s="446">
        <f t="shared" si="10"/>
        <v>0</v>
      </c>
      <c r="AA87" s="446"/>
      <c r="AB87" s="446"/>
      <c r="AC87" s="446">
        <f t="shared" si="54"/>
        <v>0</v>
      </c>
      <c r="AD87" s="446">
        <f t="shared" si="54"/>
        <v>0</v>
      </c>
      <c r="AE87" s="448">
        <f t="shared" si="54"/>
        <v>0</v>
      </c>
      <c r="AF87" s="448">
        <f t="shared" si="54"/>
        <v>0</v>
      </c>
      <c r="AG87" s="504">
        <f t="shared" si="54"/>
        <v>0</v>
      </c>
    </row>
    <row r="88" spans="2:33" ht="17.100000000000001" customHeight="1">
      <c r="B88" s="175" t="str">
        <f t="shared" ref="B88:C88" si="69">B44</f>
        <v/>
      </c>
      <c r="C88" s="176">
        <f t="shared" si="69"/>
        <v>0</v>
      </c>
      <c r="D88" s="449">
        <f t="shared" si="13"/>
        <v>0</v>
      </c>
      <c r="E88" s="449">
        <f t="shared" si="13"/>
        <v>0</v>
      </c>
      <c r="F88" s="449"/>
      <c r="G88" s="449"/>
      <c r="H88" s="449">
        <f t="shared" ref="H88:V88" si="70">H44</f>
        <v>0</v>
      </c>
      <c r="I88" s="449">
        <f t="shared" si="70"/>
        <v>0</v>
      </c>
      <c r="J88" s="449">
        <f t="shared" si="70"/>
        <v>0</v>
      </c>
      <c r="K88" s="449">
        <f t="shared" si="70"/>
        <v>0</v>
      </c>
      <c r="L88" s="448">
        <f t="shared" si="70"/>
        <v>0</v>
      </c>
      <c r="M88" s="448">
        <f t="shared" si="70"/>
        <v>0</v>
      </c>
      <c r="N88" s="448">
        <f t="shared" si="70"/>
        <v>0</v>
      </c>
      <c r="O88" s="446">
        <f t="shared" si="70"/>
        <v>0</v>
      </c>
      <c r="P88" s="446">
        <f t="shared" si="70"/>
        <v>0</v>
      </c>
      <c r="Q88" s="446">
        <f t="shared" si="70"/>
        <v>0</v>
      </c>
      <c r="R88" s="446">
        <f t="shared" si="70"/>
        <v>0</v>
      </c>
      <c r="S88" s="446">
        <f t="shared" si="70"/>
        <v>0</v>
      </c>
      <c r="T88" s="446">
        <f t="shared" si="70"/>
        <v>0</v>
      </c>
      <c r="U88" s="446">
        <f t="shared" si="70"/>
        <v>0</v>
      </c>
      <c r="V88" s="446">
        <f t="shared" si="70"/>
        <v>0</v>
      </c>
      <c r="W88" s="446"/>
      <c r="X88" s="446"/>
      <c r="Y88" s="446">
        <f t="shared" si="10"/>
        <v>0</v>
      </c>
      <c r="Z88" s="446">
        <f t="shared" si="10"/>
        <v>0</v>
      </c>
      <c r="AA88" s="446"/>
      <c r="AB88" s="446"/>
      <c r="AC88" s="446">
        <f t="shared" si="54"/>
        <v>0</v>
      </c>
      <c r="AD88" s="446">
        <f t="shared" si="54"/>
        <v>0</v>
      </c>
      <c r="AE88" s="448">
        <f t="shared" si="54"/>
        <v>0</v>
      </c>
      <c r="AF88" s="448">
        <f t="shared" si="54"/>
        <v>0</v>
      </c>
      <c r="AG88" s="504">
        <f t="shared" si="54"/>
        <v>0</v>
      </c>
    </row>
    <row r="89" spans="2:33" ht="17.100000000000001" customHeight="1" thickBot="1">
      <c r="B89" s="177" t="str">
        <f t="shared" ref="B89:C89" si="71">B45</f>
        <v/>
      </c>
      <c r="C89" s="178">
        <f t="shared" si="71"/>
        <v>0</v>
      </c>
      <c r="D89" s="505">
        <f t="shared" si="13"/>
        <v>0</v>
      </c>
      <c r="E89" s="505">
        <f t="shared" si="13"/>
        <v>0</v>
      </c>
      <c r="F89" s="505"/>
      <c r="G89" s="505"/>
      <c r="H89" s="505">
        <f t="shared" ref="H89:V89" si="72">H45</f>
        <v>0</v>
      </c>
      <c r="I89" s="505">
        <f t="shared" si="72"/>
        <v>0</v>
      </c>
      <c r="J89" s="505">
        <f t="shared" si="72"/>
        <v>0</v>
      </c>
      <c r="K89" s="505">
        <f t="shared" si="72"/>
        <v>0</v>
      </c>
      <c r="L89" s="506">
        <f t="shared" si="72"/>
        <v>0</v>
      </c>
      <c r="M89" s="506">
        <f t="shared" si="72"/>
        <v>0</v>
      </c>
      <c r="N89" s="506">
        <f t="shared" si="72"/>
        <v>0</v>
      </c>
      <c r="O89" s="507">
        <f t="shared" si="72"/>
        <v>0</v>
      </c>
      <c r="P89" s="507">
        <f t="shared" si="72"/>
        <v>0</v>
      </c>
      <c r="Q89" s="507">
        <f t="shared" si="72"/>
        <v>0</v>
      </c>
      <c r="R89" s="507">
        <f t="shared" si="72"/>
        <v>0</v>
      </c>
      <c r="S89" s="507">
        <f t="shared" si="72"/>
        <v>0</v>
      </c>
      <c r="T89" s="507">
        <f t="shared" si="72"/>
        <v>0</v>
      </c>
      <c r="U89" s="507">
        <f t="shared" si="72"/>
        <v>0</v>
      </c>
      <c r="V89" s="507">
        <f t="shared" si="72"/>
        <v>0</v>
      </c>
      <c r="W89" s="507"/>
      <c r="X89" s="507"/>
      <c r="Y89" s="507">
        <f t="shared" si="10"/>
        <v>0</v>
      </c>
      <c r="Z89" s="507">
        <f t="shared" si="10"/>
        <v>0</v>
      </c>
      <c r="AA89" s="507"/>
      <c r="AB89" s="507"/>
      <c r="AC89" s="507">
        <f t="shared" si="54"/>
        <v>0</v>
      </c>
      <c r="AD89" s="507">
        <f t="shared" si="54"/>
        <v>0</v>
      </c>
      <c r="AE89" s="506">
        <f t="shared" si="54"/>
        <v>0</v>
      </c>
      <c r="AF89" s="506">
        <f t="shared" si="54"/>
        <v>0</v>
      </c>
      <c r="AG89" s="508">
        <f t="shared" si="54"/>
        <v>0</v>
      </c>
    </row>
    <row r="90" spans="2:33" ht="17.100000000000001" customHeight="1">
      <c r="B90" s="535" t="s">
        <v>201</v>
      </c>
      <c r="C90" s="509"/>
      <c r="D90" s="519">
        <f>증빙서류작성!$G$48</f>
        <v>400000</v>
      </c>
      <c r="E90" s="520"/>
      <c r="F90" s="520"/>
      <c r="G90" s="520"/>
      <c r="H90" s="521"/>
      <c r="I90" s="537" t="s">
        <v>202</v>
      </c>
      <c r="J90" s="537"/>
      <c r="K90" s="519">
        <f>증빙서류작성!$H$48</f>
        <v>40000</v>
      </c>
      <c r="L90" s="520"/>
      <c r="M90" s="520"/>
      <c r="N90" s="521"/>
      <c r="O90" s="511" t="s">
        <v>204</v>
      </c>
      <c r="P90" s="511"/>
      <c r="Q90" s="519">
        <f>Q46</f>
        <v>15000</v>
      </c>
      <c r="R90" s="520"/>
      <c r="S90" s="520"/>
      <c r="T90" s="521"/>
      <c r="U90" s="509" t="s">
        <v>203</v>
      </c>
      <c r="V90" s="509"/>
      <c r="W90" s="513">
        <f>증빙서류작성!$I$48</f>
        <v>440000</v>
      </c>
      <c r="X90" s="514"/>
      <c r="Y90" s="514"/>
      <c r="Z90" s="515"/>
      <c r="AA90" s="525" t="s">
        <v>205</v>
      </c>
      <c r="AB90" s="526"/>
      <c r="AC90" s="529" t="str">
        <f>AC46</f>
        <v>박○○</v>
      </c>
      <c r="AD90" s="530"/>
      <c r="AE90" s="530"/>
      <c r="AF90" s="530"/>
      <c r="AG90" s="531"/>
    </row>
    <row r="91" spans="2:33" ht="17.100000000000001" customHeight="1" thickBot="1">
      <c r="B91" s="536"/>
      <c r="C91" s="510"/>
      <c r="D91" s="522"/>
      <c r="E91" s="523"/>
      <c r="F91" s="523"/>
      <c r="G91" s="523"/>
      <c r="H91" s="524"/>
      <c r="I91" s="538"/>
      <c r="J91" s="538"/>
      <c r="K91" s="522"/>
      <c r="L91" s="523"/>
      <c r="M91" s="523"/>
      <c r="N91" s="524"/>
      <c r="O91" s="512"/>
      <c r="P91" s="512"/>
      <c r="Q91" s="522"/>
      <c r="R91" s="523"/>
      <c r="S91" s="523"/>
      <c r="T91" s="524"/>
      <c r="U91" s="510"/>
      <c r="V91" s="510"/>
      <c r="W91" s="516"/>
      <c r="X91" s="517"/>
      <c r="Y91" s="517"/>
      <c r="Z91" s="518"/>
      <c r="AA91" s="527"/>
      <c r="AB91" s="528"/>
      <c r="AC91" s="532"/>
      <c r="AD91" s="533"/>
      <c r="AE91" s="533"/>
      <c r="AF91" s="533"/>
      <c r="AG91" s="534"/>
    </row>
  </sheetData>
  <sheetProtection sheet="1" objects="1" scenarios="1" selectLockedCells="1"/>
  <mergeCells count="543">
    <mergeCell ref="D83:K83"/>
    <mergeCell ref="O83:Q83"/>
    <mergeCell ref="R83:T83"/>
    <mergeCell ref="L83:N83"/>
    <mergeCell ref="D82:K82"/>
    <mergeCell ref="O82:Q82"/>
    <mergeCell ref="R82:T82"/>
    <mergeCell ref="L82:N82"/>
    <mergeCell ref="U83:Y83"/>
    <mergeCell ref="D81:K81"/>
    <mergeCell ref="D79:K79"/>
    <mergeCell ref="O79:Q79"/>
    <mergeCell ref="R79:T79"/>
    <mergeCell ref="L79:N79"/>
    <mergeCell ref="L78:N78"/>
    <mergeCell ref="AE78:AG78"/>
    <mergeCell ref="D78:K78"/>
    <mergeCell ref="O78:Q78"/>
    <mergeCell ref="R78:T78"/>
    <mergeCell ref="AE79:AG79"/>
    <mergeCell ref="R81:T81"/>
    <mergeCell ref="L81:N81"/>
    <mergeCell ref="D80:K80"/>
    <mergeCell ref="O80:Q80"/>
    <mergeCell ref="R80:T80"/>
    <mergeCell ref="L80:N80"/>
    <mergeCell ref="U81:Y81"/>
    <mergeCell ref="Z81:AD81"/>
    <mergeCell ref="AE72:AG72"/>
    <mergeCell ref="R77:T77"/>
    <mergeCell ref="L77:N77"/>
    <mergeCell ref="U77:Y77"/>
    <mergeCell ref="D74:K74"/>
    <mergeCell ref="O74:Q74"/>
    <mergeCell ref="R74:T74"/>
    <mergeCell ref="L74:N74"/>
    <mergeCell ref="D75:K75"/>
    <mergeCell ref="O75:Q75"/>
    <mergeCell ref="R75:T75"/>
    <mergeCell ref="U75:Y75"/>
    <mergeCell ref="U76:Y76"/>
    <mergeCell ref="L75:N75"/>
    <mergeCell ref="D76:K76"/>
    <mergeCell ref="O76:Q76"/>
    <mergeCell ref="R76:T76"/>
    <mergeCell ref="AE71:AG71"/>
    <mergeCell ref="D63:K63"/>
    <mergeCell ref="O63:Q63"/>
    <mergeCell ref="R63:T63"/>
    <mergeCell ref="L63:N63"/>
    <mergeCell ref="U63:Y63"/>
    <mergeCell ref="Z63:AD63"/>
    <mergeCell ref="L66:N66"/>
    <mergeCell ref="L64:N64"/>
    <mergeCell ref="U64:Y64"/>
    <mergeCell ref="Z64:AD64"/>
    <mergeCell ref="L65:N65"/>
    <mergeCell ref="U65:Y65"/>
    <mergeCell ref="L68:N68"/>
    <mergeCell ref="U68:Y68"/>
    <mergeCell ref="AE63:AG63"/>
    <mergeCell ref="AE64:AG64"/>
    <mergeCell ref="L69:N69"/>
    <mergeCell ref="U69:Y69"/>
    <mergeCell ref="Z69:AD69"/>
    <mergeCell ref="AE69:AG69"/>
    <mergeCell ref="L70:N70"/>
    <mergeCell ref="U70:Y70"/>
    <mergeCell ref="D64:K64"/>
    <mergeCell ref="D60:K60"/>
    <mergeCell ref="O60:Q60"/>
    <mergeCell ref="R60:T60"/>
    <mergeCell ref="L60:N60"/>
    <mergeCell ref="W46:Z47"/>
    <mergeCell ref="Q46:T47"/>
    <mergeCell ref="AA46:AB47"/>
    <mergeCell ref="AC46:AG47"/>
    <mergeCell ref="AC57:AG58"/>
    <mergeCell ref="AD53:AG54"/>
    <mergeCell ref="AA51:AA52"/>
    <mergeCell ref="AB51:AB52"/>
    <mergeCell ref="AC51:AC52"/>
    <mergeCell ref="AD51:AD52"/>
    <mergeCell ref="Z59:AD59"/>
    <mergeCell ref="AE59:AG59"/>
    <mergeCell ref="S56:U56"/>
    <mergeCell ref="X51:X52"/>
    <mergeCell ref="W51:W52"/>
    <mergeCell ref="S53:U53"/>
    <mergeCell ref="AE51:AE52"/>
    <mergeCell ref="AB57:AB58"/>
    <mergeCell ref="AF51:AF52"/>
    <mergeCell ref="Z60:AD60"/>
    <mergeCell ref="AE38:AG38"/>
    <mergeCell ref="D39:K39"/>
    <mergeCell ref="O39:Q39"/>
    <mergeCell ref="R39:T39"/>
    <mergeCell ref="L39:N39"/>
    <mergeCell ref="U39:Y39"/>
    <mergeCell ref="Z39:AD39"/>
    <mergeCell ref="AE39:AG39"/>
    <mergeCell ref="D38:K38"/>
    <mergeCell ref="O38:Q38"/>
    <mergeCell ref="R38:T38"/>
    <mergeCell ref="L38:N38"/>
    <mergeCell ref="Z38:AD38"/>
    <mergeCell ref="U38:Y38"/>
    <mergeCell ref="O40:Q40"/>
    <mergeCell ref="R40:T40"/>
    <mergeCell ref="U40:Y40"/>
    <mergeCell ref="Z40:AD40"/>
    <mergeCell ref="AE40:AG40"/>
    <mergeCell ref="O46:P47"/>
    <mergeCell ref="D37:K37"/>
    <mergeCell ref="O37:Q37"/>
    <mergeCell ref="R37:T37"/>
    <mergeCell ref="L37:N37"/>
    <mergeCell ref="U37:Y37"/>
    <mergeCell ref="Z37:AD37"/>
    <mergeCell ref="U46:V47"/>
    <mergeCell ref="D41:K41"/>
    <mergeCell ref="L41:N41"/>
    <mergeCell ref="O41:Q41"/>
    <mergeCell ref="R41:T41"/>
    <mergeCell ref="U41:Y41"/>
    <mergeCell ref="Z41:AD41"/>
    <mergeCell ref="AE41:AG41"/>
    <mergeCell ref="L40:N40"/>
    <mergeCell ref="D42:K42"/>
    <mergeCell ref="L42:N42"/>
    <mergeCell ref="O42:Q42"/>
    <mergeCell ref="U36:Y36"/>
    <mergeCell ref="Z36:AD36"/>
    <mergeCell ref="AE36:AG36"/>
    <mergeCell ref="D36:K36"/>
    <mergeCell ref="O36:Q36"/>
    <mergeCell ref="R36:T36"/>
    <mergeCell ref="L36:N36"/>
    <mergeCell ref="D35:K35"/>
    <mergeCell ref="O35:Q35"/>
    <mergeCell ref="R35:T35"/>
    <mergeCell ref="L35:N35"/>
    <mergeCell ref="U35:Y35"/>
    <mergeCell ref="Z35:AD35"/>
    <mergeCell ref="AE35:AG35"/>
    <mergeCell ref="U34:Y34"/>
    <mergeCell ref="Z34:AD34"/>
    <mergeCell ref="AE34:AG34"/>
    <mergeCell ref="D34:K34"/>
    <mergeCell ref="O34:Q34"/>
    <mergeCell ref="R34:T34"/>
    <mergeCell ref="L34:N34"/>
    <mergeCell ref="R25:T25"/>
    <mergeCell ref="L25:N25"/>
    <mergeCell ref="U25:Y25"/>
    <mergeCell ref="Z25:AD25"/>
    <mergeCell ref="U28:Y28"/>
    <mergeCell ref="Z28:AD28"/>
    <mergeCell ref="AE28:AG28"/>
    <mergeCell ref="U33:Y33"/>
    <mergeCell ref="Z33:AD33"/>
    <mergeCell ref="AE33:AG33"/>
    <mergeCell ref="U32:Y32"/>
    <mergeCell ref="Z32:AD32"/>
    <mergeCell ref="AE32:AG32"/>
    <mergeCell ref="U29:Y29"/>
    <mergeCell ref="D31:K31"/>
    <mergeCell ref="O31:Q31"/>
    <mergeCell ref="R31:T31"/>
    <mergeCell ref="U20:Y20"/>
    <mergeCell ref="Z20:AD20"/>
    <mergeCell ref="AE20:AG20"/>
    <mergeCell ref="D18:K18"/>
    <mergeCell ref="O18:Q18"/>
    <mergeCell ref="R18:T18"/>
    <mergeCell ref="L18:N18"/>
    <mergeCell ref="AE19:AG19"/>
    <mergeCell ref="U18:Y18"/>
    <mergeCell ref="D16:K16"/>
    <mergeCell ref="O16:Q16"/>
    <mergeCell ref="R16:T16"/>
    <mergeCell ref="L16:N16"/>
    <mergeCell ref="U16:Y16"/>
    <mergeCell ref="Z16:AD16"/>
    <mergeCell ref="Z15:AD15"/>
    <mergeCell ref="AE16:AG16"/>
    <mergeCell ref="O20:Q20"/>
    <mergeCell ref="L20:N20"/>
    <mergeCell ref="D19:K19"/>
    <mergeCell ref="O19:Q19"/>
    <mergeCell ref="L19:N19"/>
    <mergeCell ref="Z18:AD18"/>
    <mergeCell ref="AE18:AG18"/>
    <mergeCell ref="U19:Y19"/>
    <mergeCell ref="Z19:AD19"/>
    <mergeCell ref="AE17:AG17"/>
    <mergeCell ref="D17:K17"/>
    <mergeCell ref="O17:Q17"/>
    <mergeCell ref="R17:T17"/>
    <mergeCell ref="L17:N17"/>
    <mergeCell ref="U17:Y17"/>
    <mergeCell ref="Z17:AD17"/>
    <mergeCell ref="B5:G5"/>
    <mergeCell ref="H5:AA6"/>
    <mergeCell ref="B6:G6"/>
    <mergeCell ref="B7:B14"/>
    <mergeCell ref="C7:E8"/>
    <mergeCell ref="R7:R14"/>
    <mergeCell ref="S7:U8"/>
    <mergeCell ref="V9:AB10"/>
    <mergeCell ref="C9:E9"/>
    <mergeCell ref="C13:E14"/>
    <mergeCell ref="F13:Q14"/>
    <mergeCell ref="V13:AA14"/>
    <mergeCell ref="F9:Q10"/>
    <mergeCell ref="C11:E12"/>
    <mergeCell ref="S13:U14"/>
    <mergeCell ref="AB7:AB8"/>
    <mergeCell ref="Z7:Z8"/>
    <mergeCell ref="AA7:AA8"/>
    <mergeCell ref="X7:X8"/>
    <mergeCell ref="C10:E10"/>
    <mergeCell ref="S11:U11"/>
    <mergeCell ref="AB13:AB14"/>
    <mergeCell ref="S12:U12"/>
    <mergeCell ref="V7:V8"/>
    <mergeCell ref="L31:N31"/>
    <mergeCell ref="D30:K30"/>
    <mergeCell ref="O30:Q30"/>
    <mergeCell ref="R30:T30"/>
    <mergeCell ref="L30:N30"/>
    <mergeCell ref="O29:Q29"/>
    <mergeCell ref="R29:T29"/>
    <mergeCell ref="L29:N29"/>
    <mergeCell ref="R24:T24"/>
    <mergeCell ref="L24:N24"/>
    <mergeCell ref="R28:T28"/>
    <mergeCell ref="L28:N28"/>
    <mergeCell ref="L21:N21"/>
    <mergeCell ref="D29:K29"/>
    <mergeCell ref="D20:K20"/>
    <mergeCell ref="D21:K21"/>
    <mergeCell ref="D22:K22"/>
    <mergeCell ref="O22:Q22"/>
    <mergeCell ref="R22:T22"/>
    <mergeCell ref="L22:N22"/>
    <mergeCell ref="D24:K24"/>
    <mergeCell ref="O24:Q24"/>
    <mergeCell ref="D27:K27"/>
    <mergeCell ref="O27:Q27"/>
    <mergeCell ref="R27:T27"/>
    <mergeCell ref="L27:N27"/>
    <mergeCell ref="D23:K23"/>
    <mergeCell ref="O23:Q23"/>
    <mergeCell ref="R23:T23"/>
    <mergeCell ref="L23:N23"/>
    <mergeCell ref="D25:K25"/>
    <mergeCell ref="O25:Q25"/>
    <mergeCell ref="AC6:AD6"/>
    <mergeCell ref="B46:C47"/>
    <mergeCell ref="D46:H47"/>
    <mergeCell ref="I46:J47"/>
    <mergeCell ref="K46:N47"/>
    <mergeCell ref="R19:T19"/>
    <mergeCell ref="R20:T20"/>
    <mergeCell ref="R21:T21"/>
    <mergeCell ref="O21:Q21"/>
    <mergeCell ref="D28:K28"/>
    <mergeCell ref="O28:Q28"/>
    <mergeCell ref="D26:K26"/>
    <mergeCell ref="O26:Q26"/>
    <mergeCell ref="R26:T26"/>
    <mergeCell ref="L26:N26"/>
    <mergeCell ref="D33:K33"/>
    <mergeCell ref="O33:Q33"/>
    <mergeCell ref="R33:T33"/>
    <mergeCell ref="L33:N33"/>
    <mergeCell ref="D32:K32"/>
    <mergeCell ref="O32:Q32"/>
    <mergeCell ref="R32:T32"/>
    <mergeCell ref="L32:N32"/>
    <mergeCell ref="D40:K40"/>
    <mergeCell ref="W7:W8"/>
    <mergeCell ref="S9:U9"/>
    <mergeCell ref="R15:T15"/>
    <mergeCell ref="L15:N15"/>
    <mergeCell ref="U15:Y15"/>
    <mergeCell ref="AC7:AC8"/>
    <mergeCell ref="P7:Q8"/>
    <mergeCell ref="F7:O8"/>
    <mergeCell ref="Y7:Y8"/>
    <mergeCell ref="D15:K15"/>
    <mergeCell ref="O15:Q15"/>
    <mergeCell ref="AC13:AG14"/>
    <mergeCell ref="AD9:AG10"/>
    <mergeCell ref="S10:U10"/>
    <mergeCell ref="V11:AG12"/>
    <mergeCell ref="AE15:AG15"/>
    <mergeCell ref="AC9:AC10"/>
    <mergeCell ref="AD7:AD8"/>
    <mergeCell ref="AE7:AE8"/>
    <mergeCell ref="AF7:AF8"/>
    <mergeCell ref="AG7:AG8"/>
    <mergeCell ref="F11:K12"/>
    <mergeCell ref="L11:L12"/>
    <mergeCell ref="M11:Q12"/>
    <mergeCell ref="U21:Y21"/>
    <mergeCell ref="Z21:AD21"/>
    <mergeCell ref="Z22:AD22"/>
    <mergeCell ref="AE22:AG22"/>
    <mergeCell ref="U26:Y26"/>
    <mergeCell ref="Z26:AD26"/>
    <mergeCell ref="U31:Y31"/>
    <mergeCell ref="Z31:AD31"/>
    <mergeCell ref="AE31:AG31"/>
    <mergeCell ref="U30:Y30"/>
    <mergeCell ref="Z30:AD30"/>
    <mergeCell ref="AE30:AG30"/>
    <mergeCell ref="AE25:AG25"/>
    <mergeCell ref="U24:Y24"/>
    <mergeCell ref="U22:Y22"/>
    <mergeCell ref="AE21:AG21"/>
    <mergeCell ref="Z29:AD29"/>
    <mergeCell ref="AE29:AG29"/>
    <mergeCell ref="U27:Y27"/>
    <mergeCell ref="Z27:AD27"/>
    <mergeCell ref="AE23:AG23"/>
    <mergeCell ref="U23:Y23"/>
    <mergeCell ref="Z23:AD23"/>
    <mergeCell ref="Z24:AD24"/>
    <mergeCell ref="AE27:AG27"/>
    <mergeCell ref="AE26:AG26"/>
    <mergeCell ref="AE24:AG24"/>
    <mergeCell ref="AE37:AG37"/>
    <mergeCell ref="AG51:AG52"/>
    <mergeCell ref="AC53:AC54"/>
    <mergeCell ref="Y48:AG48"/>
    <mergeCell ref="D65:K65"/>
    <mergeCell ref="O65:Q65"/>
    <mergeCell ref="R65:T65"/>
    <mergeCell ref="F57:Q58"/>
    <mergeCell ref="D62:K62"/>
    <mergeCell ref="O62:Q62"/>
    <mergeCell ref="R62:T62"/>
    <mergeCell ref="L62:N62"/>
    <mergeCell ref="S54:U54"/>
    <mergeCell ref="D59:K59"/>
    <mergeCell ref="O59:Q59"/>
    <mergeCell ref="R59:T59"/>
    <mergeCell ref="L59:N59"/>
    <mergeCell ref="U59:Y59"/>
    <mergeCell ref="U60:Y60"/>
    <mergeCell ref="D61:K61"/>
    <mergeCell ref="O61:Q61"/>
    <mergeCell ref="D66:K66"/>
    <mergeCell ref="B49:G49"/>
    <mergeCell ref="H49:AA50"/>
    <mergeCell ref="B50:G50"/>
    <mergeCell ref="C53:E53"/>
    <mergeCell ref="R51:R58"/>
    <mergeCell ref="S51:U52"/>
    <mergeCell ref="C54:E54"/>
    <mergeCell ref="C51:E52"/>
    <mergeCell ref="F51:O52"/>
    <mergeCell ref="P51:Q52"/>
    <mergeCell ref="C55:E56"/>
    <mergeCell ref="S57:U58"/>
    <mergeCell ref="S55:U55"/>
    <mergeCell ref="Z51:Z52"/>
    <mergeCell ref="Y51:Y52"/>
    <mergeCell ref="V53:AB54"/>
    <mergeCell ref="V51:V52"/>
    <mergeCell ref="B51:B58"/>
    <mergeCell ref="V55:AG56"/>
    <mergeCell ref="V57:AA58"/>
    <mergeCell ref="C57:E58"/>
    <mergeCell ref="F53:Q54"/>
    <mergeCell ref="AE60:AG60"/>
    <mergeCell ref="R61:T61"/>
    <mergeCell ref="L61:N61"/>
    <mergeCell ref="AE61:AG61"/>
    <mergeCell ref="AE65:AG65"/>
    <mergeCell ref="AE66:AG66"/>
    <mergeCell ref="Z68:AD68"/>
    <mergeCell ref="AE68:AG68"/>
    <mergeCell ref="AE62:AG62"/>
    <mergeCell ref="L67:N67"/>
    <mergeCell ref="O66:Q66"/>
    <mergeCell ref="R66:T66"/>
    <mergeCell ref="R67:T67"/>
    <mergeCell ref="AE67:AG67"/>
    <mergeCell ref="O64:Q64"/>
    <mergeCell ref="R64:T64"/>
    <mergeCell ref="U62:Y62"/>
    <mergeCell ref="Z62:AD62"/>
    <mergeCell ref="Z65:AD65"/>
    <mergeCell ref="U66:Y66"/>
    <mergeCell ref="Z66:AD66"/>
    <mergeCell ref="U67:Y67"/>
    <mergeCell ref="Z67:AD67"/>
    <mergeCell ref="U61:Y61"/>
    <mergeCell ref="Z61:AD61"/>
    <mergeCell ref="D68:K68"/>
    <mergeCell ref="O68:Q68"/>
    <mergeCell ref="R68:T68"/>
    <mergeCell ref="B90:C91"/>
    <mergeCell ref="D90:H91"/>
    <mergeCell ref="I90:J91"/>
    <mergeCell ref="K90:N91"/>
    <mergeCell ref="L76:N76"/>
    <mergeCell ref="D67:K67"/>
    <mergeCell ref="O67:Q67"/>
    <mergeCell ref="D69:K69"/>
    <mergeCell ref="O69:Q69"/>
    <mergeCell ref="R69:T69"/>
    <mergeCell ref="D71:K71"/>
    <mergeCell ref="L71:N71"/>
    <mergeCell ref="D73:K73"/>
    <mergeCell ref="O73:Q73"/>
    <mergeCell ref="R73:T73"/>
    <mergeCell ref="D72:K72"/>
    <mergeCell ref="O72:Q72"/>
    <mergeCell ref="R72:T72"/>
    <mergeCell ref="L72:N72"/>
    <mergeCell ref="L73:N73"/>
    <mergeCell ref="O71:Q71"/>
    <mergeCell ref="U90:V91"/>
    <mergeCell ref="O90:P91"/>
    <mergeCell ref="U78:Y78"/>
    <mergeCell ref="U80:Y80"/>
    <mergeCell ref="Z80:AD80"/>
    <mergeCell ref="O81:Q81"/>
    <mergeCell ref="U79:Y79"/>
    <mergeCell ref="Z79:AD79"/>
    <mergeCell ref="Z78:AD78"/>
    <mergeCell ref="U82:Y82"/>
    <mergeCell ref="Z82:AD82"/>
    <mergeCell ref="W90:Z91"/>
    <mergeCell ref="Q90:T91"/>
    <mergeCell ref="AA90:AB91"/>
    <mergeCell ref="AC90:AG91"/>
    <mergeCell ref="AE83:AG83"/>
    <mergeCell ref="Z83:AD83"/>
    <mergeCell ref="AE82:AG82"/>
    <mergeCell ref="AE80:AG80"/>
    <mergeCell ref="AE81:AG81"/>
    <mergeCell ref="R87:T87"/>
    <mergeCell ref="U87:Y87"/>
    <mergeCell ref="Z87:AD87"/>
    <mergeCell ref="AE87:AG87"/>
    <mergeCell ref="R71:T71"/>
    <mergeCell ref="D70:K70"/>
    <mergeCell ref="Z74:AD74"/>
    <mergeCell ref="Z77:AD77"/>
    <mergeCell ref="AE77:AG77"/>
    <mergeCell ref="AE74:AG74"/>
    <mergeCell ref="Z75:AD75"/>
    <mergeCell ref="AE75:AG75"/>
    <mergeCell ref="Z76:AD76"/>
    <mergeCell ref="AE76:AG76"/>
    <mergeCell ref="U74:Y74"/>
    <mergeCell ref="D77:K77"/>
    <mergeCell ref="O77:Q77"/>
    <mergeCell ref="U73:Y73"/>
    <mergeCell ref="Z73:AD73"/>
    <mergeCell ref="Z70:AD70"/>
    <mergeCell ref="AE70:AG70"/>
    <mergeCell ref="U71:Y71"/>
    <mergeCell ref="Z71:AD71"/>
    <mergeCell ref="AE73:AG73"/>
    <mergeCell ref="U72:Y72"/>
    <mergeCell ref="Z72:AD72"/>
    <mergeCell ref="O70:Q70"/>
    <mergeCell ref="R70:T70"/>
    <mergeCell ref="R42:T42"/>
    <mergeCell ref="U42:Y42"/>
    <mergeCell ref="Z42:AD42"/>
    <mergeCell ref="AE42:AG42"/>
    <mergeCell ref="D43:K43"/>
    <mergeCell ref="L43:N43"/>
    <mergeCell ref="O43:Q43"/>
    <mergeCell ref="R43:T43"/>
    <mergeCell ref="U43:Y43"/>
    <mergeCell ref="Z43:AD43"/>
    <mergeCell ref="AE43:AG43"/>
    <mergeCell ref="D44:K44"/>
    <mergeCell ref="L44:N44"/>
    <mergeCell ref="O44:Q44"/>
    <mergeCell ref="R44:T44"/>
    <mergeCell ref="U44:Y44"/>
    <mergeCell ref="Z44:AD44"/>
    <mergeCell ref="AE44:AG44"/>
    <mergeCell ref="D45:K45"/>
    <mergeCell ref="L45:N45"/>
    <mergeCell ref="O45:Q45"/>
    <mergeCell ref="R45:T45"/>
    <mergeCell ref="U45:Y45"/>
    <mergeCell ref="Z45:AD45"/>
    <mergeCell ref="AE45:AG45"/>
    <mergeCell ref="U85:Y85"/>
    <mergeCell ref="Z85:AD85"/>
    <mergeCell ref="AE85:AG85"/>
    <mergeCell ref="D89:K89"/>
    <mergeCell ref="L89:N89"/>
    <mergeCell ref="O89:Q89"/>
    <mergeCell ref="R89:T89"/>
    <mergeCell ref="U89:Y89"/>
    <mergeCell ref="Z89:AD89"/>
    <mergeCell ref="AE89:AG89"/>
    <mergeCell ref="D86:K86"/>
    <mergeCell ref="L86:N86"/>
    <mergeCell ref="O86:Q86"/>
    <mergeCell ref="R86:T86"/>
    <mergeCell ref="U86:Y86"/>
    <mergeCell ref="Z86:AD86"/>
    <mergeCell ref="AE86:AG86"/>
    <mergeCell ref="D87:K87"/>
    <mergeCell ref="L87:N87"/>
    <mergeCell ref="O87:Q87"/>
    <mergeCell ref="F55:K56"/>
    <mergeCell ref="L55:L56"/>
    <mergeCell ref="M55:Q56"/>
    <mergeCell ref="AF6:AG6"/>
    <mergeCell ref="AC50:AD50"/>
    <mergeCell ref="AF50:AG50"/>
    <mergeCell ref="D88:K88"/>
    <mergeCell ref="L88:N88"/>
    <mergeCell ref="O88:Q88"/>
    <mergeCell ref="R88:T88"/>
    <mergeCell ref="U88:Y88"/>
    <mergeCell ref="Z88:AD88"/>
    <mergeCell ref="AE88:AG88"/>
    <mergeCell ref="D84:K84"/>
    <mergeCell ref="L84:N84"/>
    <mergeCell ref="O84:Q84"/>
    <mergeCell ref="R84:T84"/>
    <mergeCell ref="U84:Y84"/>
    <mergeCell ref="Z84:AD84"/>
    <mergeCell ref="AE84:AG84"/>
    <mergeCell ref="D85:K85"/>
    <mergeCell ref="L85:N85"/>
    <mergeCell ref="O85:Q85"/>
    <mergeCell ref="R85:T85"/>
  </mergeCells>
  <phoneticPr fontId="2" type="noConversion"/>
  <printOptions horizontalCentered="1"/>
  <pageMargins left="0.74803149606299213" right="0.74803149606299213" top="0.78740157480314965" bottom="0.39370078740157483" header="0.43307086614173229" footer="0.19685039370078741"/>
  <pageSetup paperSize="9" orientation="portrait" r:id="rId1"/>
  <headerFooter alignWithMargins="0"/>
  <rowBreaks count="1" manualBreakCount="1">
    <brk id="48" min="1" max="32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2">
    <tabColor rgb="FFFE8081"/>
    <pageSetUpPr autoPageBreaks="0"/>
  </sheetPr>
  <dimension ref="A1:IV51"/>
  <sheetViews>
    <sheetView showGridLines="0" showRowColHeaders="0" showZeros="0" workbookViewId="0"/>
  </sheetViews>
  <sheetFormatPr defaultColWidth="0" defaultRowHeight="13.5" customHeight="1"/>
  <cols>
    <col min="1" max="81" width="2.33203125" style="31" customWidth="1"/>
    <col min="82" max="82" width="2.33203125" style="31" hidden="1" customWidth="1"/>
    <col min="83" max="255" width="2.33203125" style="31" customWidth="1"/>
    <col min="256" max="16384" width="2.33203125" style="31" hidden="1"/>
  </cols>
  <sheetData>
    <row r="1" spans="2:256" ht="20.100000000000001" customHeight="1"/>
    <row r="2" spans="2:256" ht="20.100000000000001" customHeight="1"/>
    <row r="3" spans="2:256" ht="20.100000000000001" customHeight="1"/>
    <row r="4" spans="2:256" ht="20.100000000000001" customHeight="1"/>
    <row r="5" spans="2:256" ht="20.100000000000001" customHeight="1"/>
    <row r="6" spans="2:256" ht="13.5" customHeight="1" thickBot="1">
      <c r="B6" s="36" t="s">
        <v>63</v>
      </c>
      <c r="C6" s="36"/>
      <c r="D6" s="37"/>
      <c r="E6" s="37"/>
      <c r="F6" s="37"/>
      <c r="G6" s="37"/>
      <c r="H6" s="38"/>
      <c r="I6" s="38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610"/>
      <c r="X6" s="610"/>
      <c r="Y6" s="610"/>
      <c r="Z6" s="610"/>
      <c r="AA6" s="610"/>
      <c r="AB6" s="610"/>
      <c r="AC6" s="610"/>
      <c r="AD6" s="610"/>
      <c r="AE6" s="610"/>
      <c r="AF6" s="610"/>
      <c r="AG6" s="610"/>
    </row>
    <row r="7" spans="2:256" ht="20.100000000000001" customHeight="1">
      <c r="B7" s="611" t="s">
        <v>64</v>
      </c>
      <c r="C7" s="612"/>
      <c r="D7" s="612"/>
      <c r="E7" s="612"/>
      <c r="F7" s="612"/>
      <c r="G7" s="612"/>
      <c r="H7" s="612"/>
      <c r="I7" s="612"/>
      <c r="J7" s="612"/>
      <c r="K7" s="612"/>
      <c r="L7" s="612"/>
      <c r="M7" s="612"/>
      <c r="N7" s="612"/>
      <c r="O7" s="612"/>
      <c r="P7" s="612"/>
      <c r="Q7" s="616" t="s">
        <v>65</v>
      </c>
      <c r="R7" s="618" t="s">
        <v>66</v>
      </c>
      <c r="S7" s="618"/>
      <c r="T7" s="618"/>
      <c r="U7" s="618"/>
      <c r="V7" s="618"/>
      <c r="W7" s="618" t="s">
        <v>67</v>
      </c>
      <c r="X7" s="620" t="s">
        <v>68</v>
      </c>
      <c r="Y7" s="621"/>
      <c r="Z7" s="621"/>
      <c r="AA7" s="622"/>
      <c r="AB7" s="623"/>
      <c r="AC7" s="624"/>
      <c r="AD7" s="257" t="s">
        <v>69</v>
      </c>
      <c r="AE7" s="623"/>
      <c r="AF7" s="624"/>
      <c r="AG7" s="39" t="s">
        <v>70</v>
      </c>
      <c r="AQ7" s="32"/>
      <c r="AR7" s="32"/>
      <c r="AS7" s="32"/>
      <c r="AT7" s="32"/>
      <c r="IV7" s="32" t="s">
        <v>71</v>
      </c>
    </row>
    <row r="8" spans="2:256" ht="20.100000000000001" customHeight="1" thickBot="1">
      <c r="B8" s="613"/>
      <c r="C8" s="614"/>
      <c r="D8" s="614"/>
      <c r="E8" s="614"/>
      <c r="F8" s="615"/>
      <c r="G8" s="615"/>
      <c r="H8" s="615"/>
      <c r="I8" s="615"/>
      <c r="J8" s="615"/>
      <c r="K8" s="615"/>
      <c r="L8" s="615"/>
      <c r="M8" s="615"/>
      <c r="N8" s="615"/>
      <c r="O8" s="615"/>
      <c r="P8" s="615"/>
      <c r="Q8" s="617"/>
      <c r="R8" s="625" t="s">
        <v>72</v>
      </c>
      <c r="S8" s="625"/>
      <c r="T8" s="625"/>
      <c r="U8" s="625"/>
      <c r="V8" s="619"/>
      <c r="W8" s="619"/>
      <c r="X8" s="630" t="s">
        <v>73</v>
      </c>
      <c r="Y8" s="631"/>
      <c r="Z8" s="631"/>
      <c r="AA8" s="632"/>
      <c r="AB8" s="633"/>
      <c r="AC8" s="634"/>
      <c r="AD8" s="634"/>
      <c r="AE8" s="634"/>
      <c r="AF8" s="634"/>
      <c r="AG8" s="635"/>
    </row>
    <row r="9" spans="2:256" ht="13.5" customHeight="1">
      <c r="B9" s="636" t="s">
        <v>74</v>
      </c>
      <c r="C9" s="638" t="s">
        <v>75</v>
      </c>
      <c r="D9" s="638"/>
      <c r="E9" s="639"/>
      <c r="F9" s="640" t="str">
        <f>MID(증빙서류작성!$C$8,COLUMN(A1),1)</f>
        <v>1</v>
      </c>
      <c r="G9" s="626" t="str">
        <f>MID(증빙서류작성!$C$8,COLUMN(B1),1)</f>
        <v>2</v>
      </c>
      <c r="H9" s="626" t="str">
        <f>MID(증빙서류작성!$C$8,COLUMN(C1),1)</f>
        <v>3</v>
      </c>
      <c r="I9" s="626" t="str">
        <f>MID(증빙서류작성!$C$8,COLUMN(D1),1)</f>
        <v>-</v>
      </c>
      <c r="J9" s="626" t="str">
        <f>MID(증빙서류작성!$C$8,COLUMN(E1),1)</f>
        <v>0</v>
      </c>
      <c r="K9" s="626" t="str">
        <f>MID(증빙서류작성!$C$8,COLUMN(F1),1)</f>
        <v>1</v>
      </c>
      <c r="L9" s="626" t="str">
        <f>MID(증빙서류작성!$C$8,COLUMN(G1),1)</f>
        <v>-</v>
      </c>
      <c r="M9" s="626" t="str">
        <f>MID(증빙서류작성!$C$8,COLUMN(H1),1)</f>
        <v>1</v>
      </c>
      <c r="N9" s="626" t="str">
        <f>MID(증빙서류작성!$C$8,COLUMN(I1),1)</f>
        <v>2</v>
      </c>
      <c r="O9" s="626" t="str">
        <f>MID(증빙서류작성!$C$8,COLUMN(J1),1)</f>
        <v>3</v>
      </c>
      <c r="P9" s="626" t="str">
        <f>MID(증빙서류작성!$C$8,COLUMN(K1),1)</f>
        <v>4</v>
      </c>
      <c r="Q9" s="643" t="str">
        <f>MID(증빙서류작성!$C$8,COLUMN(L1),1)</f>
        <v>8</v>
      </c>
      <c r="R9" s="685" t="s">
        <v>76</v>
      </c>
      <c r="S9" s="638" t="s">
        <v>75</v>
      </c>
      <c r="T9" s="638"/>
      <c r="U9" s="639"/>
      <c r="V9" s="640" t="str">
        <f>MID(증빙서류작성!$G$8,COLUMN(A1),1)</f>
        <v>1</v>
      </c>
      <c r="W9" s="626" t="str">
        <f>MID(증빙서류작성!$G$8,COLUMN(B1),1)</f>
        <v>2</v>
      </c>
      <c r="X9" s="626" t="str">
        <f>MID(증빙서류작성!$G$8,COLUMN(C1),1)</f>
        <v>3</v>
      </c>
      <c r="Y9" s="626" t="str">
        <f>MID(증빙서류작성!$G$8,COLUMN(D1),1)</f>
        <v>-</v>
      </c>
      <c r="Z9" s="626" t="str">
        <f>MID(증빙서류작성!$G$8,COLUMN(E1),1)</f>
        <v>0</v>
      </c>
      <c r="AA9" s="626" t="str">
        <f>MID(증빙서류작성!$G$8,COLUMN(F1),1)</f>
        <v>1</v>
      </c>
      <c r="AB9" s="626" t="str">
        <f>MID(증빙서류작성!$G$8,COLUMN(G1),1)</f>
        <v>-</v>
      </c>
      <c r="AC9" s="626" t="str">
        <f>MID(증빙서류작성!$G$8,COLUMN(H1),1)</f>
        <v>1</v>
      </c>
      <c r="AD9" s="626" t="str">
        <f>MID(증빙서류작성!$G$8,COLUMN(I1),1)</f>
        <v>2</v>
      </c>
      <c r="AE9" s="626" t="str">
        <f>MID(증빙서류작성!$G$8,COLUMN(J1),1)</f>
        <v>3</v>
      </c>
      <c r="AF9" s="626" t="str">
        <f>MID(증빙서류작성!$G$8,COLUMN(K1),1)</f>
        <v>4</v>
      </c>
      <c r="AG9" s="628" t="str">
        <f>MID(증빙서류작성!$G$8,COLUMN(L1),1)</f>
        <v>7</v>
      </c>
    </row>
    <row r="10" spans="2:256" ht="13.5" customHeight="1" thickBot="1">
      <c r="B10" s="636"/>
      <c r="C10" s="638"/>
      <c r="D10" s="638"/>
      <c r="E10" s="639"/>
      <c r="F10" s="687"/>
      <c r="G10" s="642"/>
      <c r="H10" s="642"/>
      <c r="I10" s="642"/>
      <c r="J10" s="642"/>
      <c r="K10" s="642"/>
      <c r="L10" s="642"/>
      <c r="M10" s="642"/>
      <c r="N10" s="642"/>
      <c r="O10" s="642"/>
      <c r="P10" s="642"/>
      <c r="Q10" s="644"/>
      <c r="R10" s="685"/>
      <c r="S10" s="638"/>
      <c r="T10" s="638"/>
      <c r="U10" s="639"/>
      <c r="V10" s="641"/>
      <c r="W10" s="627"/>
      <c r="X10" s="627"/>
      <c r="Y10" s="627"/>
      <c r="Z10" s="627"/>
      <c r="AA10" s="627"/>
      <c r="AB10" s="627"/>
      <c r="AC10" s="627"/>
      <c r="AD10" s="627"/>
      <c r="AE10" s="627"/>
      <c r="AF10" s="627"/>
      <c r="AG10" s="629"/>
    </row>
    <row r="11" spans="2:256" ht="13.5" customHeight="1">
      <c r="B11" s="636"/>
      <c r="C11" s="645" t="s">
        <v>77</v>
      </c>
      <c r="D11" s="645"/>
      <c r="E11" s="646"/>
      <c r="F11" s="661" t="str">
        <f>증빙서류작성!C7</f>
        <v>○○상사</v>
      </c>
      <c r="G11" s="662"/>
      <c r="H11" s="662"/>
      <c r="I11" s="662"/>
      <c r="J11" s="662"/>
      <c r="K11" s="663"/>
      <c r="L11" s="667" t="s">
        <v>4</v>
      </c>
      <c r="M11" s="661" t="str">
        <f>증빙서류작성!C9</f>
        <v>김○○</v>
      </c>
      <c r="N11" s="662"/>
      <c r="O11" s="662"/>
      <c r="P11" s="662"/>
      <c r="Q11" s="669" t="s">
        <v>80</v>
      </c>
      <c r="R11" s="685"/>
      <c r="S11" s="645" t="s">
        <v>77</v>
      </c>
      <c r="T11" s="645"/>
      <c r="U11" s="645"/>
      <c r="V11" s="647" t="str">
        <f>증빙서류작성!G7</f>
        <v>○○기업</v>
      </c>
      <c r="W11" s="648"/>
      <c r="X11" s="648"/>
      <c r="Y11" s="648"/>
      <c r="Z11" s="648"/>
      <c r="AA11" s="649"/>
      <c r="AB11" s="653" t="s">
        <v>78</v>
      </c>
      <c r="AC11" s="655" t="str">
        <f>증빙서류작성!G9</f>
        <v>최○○</v>
      </c>
      <c r="AD11" s="655"/>
      <c r="AE11" s="655"/>
      <c r="AF11" s="656"/>
      <c r="AG11" s="659" t="s">
        <v>79</v>
      </c>
    </row>
    <row r="12" spans="2:256" ht="13.5" customHeight="1" thickBot="1">
      <c r="B12" s="636"/>
      <c r="C12" s="671" t="s">
        <v>81</v>
      </c>
      <c r="D12" s="671"/>
      <c r="E12" s="672"/>
      <c r="F12" s="664"/>
      <c r="G12" s="665"/>
      <c r="H12" s="665"/>
      <c r="I12" s="665"/>
      <c r="J12" s="665"/>
      <c r="K12" s="666"/>
      <c r="L12" s="668"/>
      <c r="M12" s="664"/>
      <c r="N12" s="665"/>
      <c r="O12" s="665"/>
      <c r="P12" s="665"/>
      <c r="Q12" s="670"/>
      <c r="R12" s="685"/>
      <c r="S12" s="671" t="s">
        <v>81</v>
      </c>
      <c r="T12" s="671"/>
      <c r="U12" s="671"/>
      <c r="V12" s="650"/>
      <c r="W12" s="651"/>
      <c r="X12" s="651"/>
      <c r="Y12" s="651"/>
      <c r="Z12" s="651"/>
      <c r="AA12" s="652"/>
      <c r="AB12" s="654"/>
      <c r="AC12" s="657"/>
      <c r="AD12" s="657"/>
      <c r="AE12" s="657"/>
      <c r="AF12" s="658"/>
      <c r="AG12" s="660"/>
    </row>
    <row r="13" spans="2:256" ht="13.5" customHeight="1">
      <c r="B13" s="636"/>
      <c r="C13" s="645" t="s">
        <v>82</v>
      </c>
      <c r="D13" s="645"/>
      <c r="E13" s="645"/>
      <c r="F13" s="679" t="str">
        <f>증빙서류작성!C10</f>
        <v>서울특별시 강남구 역삼동</v>
      </c>
      <c r="G13" s="680"/>
      <c r="H13" s="680"/>
      <c r="I13" s="680"/>
      <c r="J13" s="680"/>
      <c r="K13" s="680"/>
      <c r="L13" s="680"/>
      <c r="M13" s="680"/>
      <c r="N13" s="680"/>
      <c r="O13" s="680"/>
      <c r="P13" s="680"/>
      <c r="Q13" s="681"/>
      <c r="R13" s="685"/>
      <c r="S13" s="645" t="s">
        <v>82</v>
      </c>
      <c r="T13" s="645"/>
      <c r="U13" s="645"/>
      <c r="V13" s="673" t="str">
        <f>증빙서류작성!G10</f>
        <v>서울특별시 강남구 역삼동</v>
      </c>
      <c r="W13" s="674"/>
      <c r="X13" s="674"/>
      <c r="Y13" s="674"/>
      <c r="Z13" s="674"/>
      <c r="AA13" s="674"/>
      <c r="AB13" s="674"/>
      <c r="AC13" s="674"/>
      <c r="AD13" s="674"/>
      <c r="AE13" s="674"/>
      <c r="AF13" s="674"/>
      <c r="AG13" s="675"/>
    </row>
    <row r="14" spans="2:256" ht="13.5" customHeight="1">
      <c r="B14" s="636"/>
      <c r="C14" s="671" t="s">
        <v>83</v>
      </c>
      <c r="D14" s="671"/>
      <c r="E14" s="671"/>
      <c r="F14" s="682"/>
      <c r="G14" s="683"/>
      <c r="H14" s="683"/>
      <c r="I14" s="683"/>
      <c r="J14" s="683"/>
      <c r="K14" s="683"/>
      <c r="L14" s="683"/>
      <c r="M14" s="683"/>
      <c r="N14" s="683"/>
      <c r="O14" s="683"/>
      <c r="P14" s="683"/>
      <c r="Q14" s="684"/>
      <c r="R14" s="685"/>
      <c r="S14" s="671" t="s">
        <v>83</v>
      </c>
      <c r="T14" s="671"/>
      <c r="U14" s="671"/>
      <c r="V14" s="676"/>
      <c r="W14" s="677"/>
      <c r="X14" s="677"/>
      <c r="Y14" s="677"/>
      <c r="Z14" s="677"/>
      <c r="AA14" s="677"/>
      <c r="AB14" s="677"/>
      <c r="AC14" s="677"/>
      <c r="AD14" s="677"/>
      <c r="AE14" s="677"/>
      <c r="AF14" s="677"/>
      <c r="AG14" s="678"/>
    </row>
    <row r="15" spans="2:256" ht="13.5" customHeight="1">
      <c r="B15" s="636"/>
      <c r="C15" s="638" t="s">
        <v>84</v>
      </c>
      <c r="D15" s="638"/>
      <c r="E15" s="638"/>
      <c r="F15" s="691" t="str">
        <f>증빙서류작성!C13</f>
        <v>서비스</v>
      </c>
      <c r="G15" s="648"/>
      <c r="H15" s="648"/>
      <c r="I15" s="648"/>
      <c r="J15" s="648"/>
      <c r="K15" s="649"/>
      <c r="L15" s="653" t="s">
        <v>86</v>
      </c>
      <c r="M15" s="691" t="str">
        <f>증빙서류작성!C14</f>
        <v>온라인</v>
      </c>
      <c r="N15" s="648"/>
      <c r="O15" s="648"/>
      <c r="P15" s="648"/>
      <c r="Q15" s="649"/>
      <c r="R15" s="685"/>
      <c r="S15" s="638" t="s">
        <v>84</v>
      </c>
      <c r="T15" s="638"/>
      <c r="U15" s="638"/>
      <c r="V15" s="691" t="str">
        <f>증빙서류작성!G13</f>
        <v>제조업</v>
      </c>
      <c r="W15" s="648"/>
      <c r="X15" s="648"/>
      <c r="Y15" s="648"/>
      <c r="Z15" s="648"/>
      <c r="AA15" s="649"/>
      <c r="AB15" s="653" t="s">
        <v>85</v>
      </c>
      <c r="AC15" s="691" t="str">
        <f>증빙서류작성!G14</f>
        <v>자동차부품</v>
      </c>
      <c r="AD15" s="648"/>
      <c r="AE15" s="648"/>
      <c r="AF15" s="648"/>
      <c r="AG15" s="694"/>
    </row>
    <row r="16" spans="2:256" ht="13.5" customHeight="1" thickBot="1">
      <c r="B16" s="637"/>
      <c r="C16" s="645"/>
      <c r="D16" s="645"/>
      <c r="E16" s="645"/>
      <c r="F16" s="692"/>
      <c r="G16" s="651"/>
      <c r="H16" s="651"/>
      <c r="I16" s="651"/>
      <c r="J16" s="651"/>
      <c r="K16" s="652"/>
      <c r="L16" s="654"/>
      <c r="M16" s="692"/>
      <c r="N16" s="651"/>
      <c r="O16" s="651"/>
      <c r="P16" s="651"/>
      <c r="Q16" s="652"/>
      <c r="R16" s="686"/>
      <c r="S16" s="645"/>
      <c r="T16" s="645"/>
      <c r="U16" s="645"/>
      <c r="V16" s="692"/>
      <c r="W16" s="651"/>
      <c r="X16" s="651"/>
      <c r="Y16" s="651"/>
      <c r="Z16" s="651"/>
      <c r="AA16" s="652"/>
      <c r="AB16" s="693"/>
      <c r="AC16" s="692"/>
      <c r="AD16" s="651"/>
      <c r="AE16" s="651"/>
      <c r="AF16" s="651"/>
      <c r="AG16" s="695"/>
      <c r="AK16" s="152"/>
    </row>
    <row r="17" spans="2:33" ht="13.5" customHeight="1">
      <c r="B17" s="688" t="s">
        <v>87</v>
      </c>
      <c r="C17" s="689"/>
      <c r="D17" s="689"/>
      <c r="E17" s="689"/>
      <c r="F17" s="689" t="s">
        <v>88</v>
      </c>
      <c r="G17" s="689"/>
      <c r="H17" s="689"/>
      <c r="I17" s="689"/>
      <c r="J17" s="689"/>
      <c r="K17" s="689"/>
      <c r="L17" s="689"/>
      <c r="M17" s="689"/>
      <c r="N17" s="689"/>
      <c r="O17" s="689"/>
      <c r="P17" s="689"/>
      <c r="Q17" s="689"/>
      <c r="R17" s="689"/>
      <c r="S17" s="689" t="s">
        <v>89</v>
      </c>
      <c r="T17" s="689"/>
      <c r="U17" s="689"/>
      <c r="V17" s="689"/>
      <c r="W17" s="689"/>
      <c r="X17" s="689"/>
      <c r="Y17" s="689"/>
      <c r="Z17" s="689"/>
      <c r="AA17" s="689"/>
      <c r="AB17" s="689"/>
      <c r="AC17" s="689" t="s">
        <v>90</v>
      </c>
      <c r="AD17" s="689"/>
      <c r="AE17" s="689"/>
      <c r="AF17" s="689"/>
      <c r="AG17" s="690"/>
    </row>
    <row r="18" spans="2:33" ht="13.5" customHeight="1">
      <c r="B18" s="696" t="s">
        <v>91</v>
      </c>
      <c r="C18" s="697"/>
      <c r="D18" s="40" t="s">
        <v>92</v>
      </c>
      <c r="E18" s="40" t="s">
        <v>93</v>
      </c>
      <c r="F18" s="697" t="s">
        <v>94</v>
      </c>
      <c r="G18" s="697"/>
      <c r="H18" s="255" t="s">
        <v>95</v>
      </c>
      <c r="I18" s="40" t="s">
        <v>96</v>
      </c>
      <c r="J18" s="40" t="s">
        <v>97</v>
      </c>
      <c r="K18" s="40" t="s">
        <v>98</v>
      </c>
      <c r="L18" s="40" t="s">
        <v>95</v>
      </c>
      <c r="M18" s="40" t="s">
        <v>96</v>
      </c>
      <c r="N18" s="40" t="s">
        <v>99</v>
      </c>
      <c r="O18" s="40" t="s">
        <v>98</v>
      </c>
      <c r="P18" s="40" t="s">
        <v>95</v>
      </c>
      <c r="Q18" s="40" t="s">
        <v>96</v>
      </c>
      <c r="R18" s="40" t="s">
        <v>93</v>
      </c>
      <c r="S18" s="40" t="s">
        <v>96</v>
      </c>
      <c r="T18" s="40" t="s">
        <v>97</v>
      </c>
      <c r="U18" s="40" t="s">
        <v>98</v>
      </c>
      <c r="V18" s="40" t="s">
        <v>95</v>
      </c>
      <c r="W18" s="40" t="s">
        <v>96</v>
      </c>
      <c r="X18" s="40" t="s">
        <v>99</v>
      </c>
      <c r="Y18" s="40" t="s">
        <v>98</v>
      </c>
      <c r="Z18" s="40" t="s">
        <v>95</v>
      </c>
      <c r="AA18" s="40" t="s">
        <v>96</v>
      </c>
      <c r="AB18" s="40" t="s">
        <v>93</v>
      </c>
      <c r="AC18" s="698"/>
      <c r="AD18" s="698"/>
      <c r="AE18" s="698"/>
      <c r="AF18" s="698"/>
      <c r="AG18" s="699"/>
    </row>
    <row r="19" spans="2:33" ht="20.100000000000001" customHeight="1" thickBot="1">
      <c r="B19" s="702">
        <f>YEAR(증빙서류작성!M17)</f>
        <v>2015</v>
      </c>
      <c r="C19" s="703"/>
      <c r="D19" s="153">
        <f>MONTH(증빙서류작성!M17)</f>
        <v>5</v>
      </c>
      <c r="E19" s="256">
        <f>DAY(증빙서류작성!M17)</f>
        <v>10</v>
      </c>
      <c r="F19" s="704">
        <f>COUNTIF(H19:R19," ")</f>
        <v>5</v>
      </c>
      <c r="G19" s="705"/>
      <c r="H19" s="154" t="str">
        <f t="shared" ref="H19:R19" si="0">MID(TEXT(SUM($W$21:$Z$24),"???????????"),COLUMN(A1),1)</f>
        <v xml:space="preserve"> </v>
      </c>
      <c r="I19" s="154" t="str">
        <f t="shared" si="0"/>
        <v xml:space="preserve"> </v>
      </c>
      <c r="J19" s="154" t="str">
        <f t="shared" si="0"/>
        <v xml:space="preserve"> </v>
      </c>
      <c r="K19" s="154" t="str">
        <f t="shared" si="0"/>
        <v xml:space="preserve"> </v>
      </c>
      <c r="L19" s="154" t="str">
        <f t="shared" si="0"/>
        <v xml:space="preserve"> </v>
      </c>
      <c r="M19" s="154" t="str">
        <f t="shared" si="0"/>
        <v>4</v>
      </c>
      <c r="N19" s="154" t="str">
        <f t="shared" si="0"/>
        <v>0</v>
      </c>
      <c r="O19" s="154" t="str">
        <f t="shared" si="0"/>
        <v>0</v>
      </c>
      <c r="P19" s="154" t="str">
        <f t="shared" si="0"/>
        <v>0</v>
      </c>
      <c r="Q19" s="154" t="str">
        <f t="shared" si="0"/>
        <v>0</v>
      </c>
      <c r="R19" s="154" t="str">
        <f t="shared" si="0"/>
        <v>0</v>
      </c>
      <c r="S19" s="154" t="str">
        <f t="shared" ref="S19:AB19" si="1">MID(TEXT(SUM($AA$21:$AD$24),"??????????"),COLUMN(A1),1)</f>
        <v xml:space="preserve"> </v>
      </c>
      <c r="T19" s="154" t="str">
        <f t="shared" si="1"/>
        <v xml:space="preserve"> </v>
      </c>
      <c r="U19" s="154" t="str">
        <f t="shared" si="1"/>
        <v xml:space="preserve"> </v>
      </c>
      <c r="V19" s="154" t="str">
        <f t="shared" si="1"/>
        <v xml:space="preserve"> </v>
      </c>
      <c r="W19" s="154" t="str">
        <f t="shared" si="1"/>
        <v xml:space="preserve"> </v>
      </c>
      <c r="X19" s="154" t="str">
        <f t="shared" si="1"/>
        <v>4</v>
      </c>
      <c r="Y19" s="154" t="str">
        <f t="shared" si="1"/>
        <v>0</v>
      </c>
      <c r="Z19" s="154" t="str">
        <f t="shared" si="1"/>
        <v>0</v>
      </c>
      <c r="AA19" s="154" t="str">
        <f t="shared" si="1"/>
        <v>0</v>
      </c>
      <c r="AB19" s="154" t="str">
        <f t="shared" si="1"/>
        <v>0</v>
      </c>
      <c r="AC19" s="700"/>
      <c r="AD19" s="700"/>
      <c r="AE19" s="700"/>
      <c r="AF19" s="700"/>
      <c r="AG19" s="701"/>
    </row>
    <row r="20" spans="2:33" ht="13.5" customHeight="1">
      <c r="B20" s="33" t="s">
        <v>92</v>
      </c>
      <c r="C20" s="34" t="s">
        <v>93</v>
      </c>
      <c r="D20" s="706" t="s">
        <v>100</v>
      </c>
      <c r="E20" s="706"/>
      <c r="F20" s="706"/>
      <c r="G20" s="706"/>
      <c r="H20" s="706"/>
      <c r="I20" s="706"/>
      <c r="J20" s="706"/>
      <c r="K20" s="706"/>
      <c r="L20" s="706"/>
      <c r="M20" s="706"/>
      <c r="N20" s="707" t="s">
        <v>259</v>
      </c>
      <c r="O20" s="708"/>
      <c r="P20" s="709"/>
      <c r="Q20" s="707" t="s">
        <v>260</v>
      </c>
      <c r="R20" s="708"/>
      <c r="S20" s="709"/>
      <c r="T20" s="706" t="s">
        <v>258</v>
      </c>
      <c r="U20" s="706"/>
      <c r="V20" s="706"/>
      <c r="W20" s="706" t="s">
        <v>261</v>
      </c>
      <c r="X20" s="706"/>
      <c r="Y20" s="706"/>
      <c r="Z20" s="706"/>
      <c r="AA20" s="706" t="s">
        <v>262</v>
      </c>
      <c r="AB20" s="706"/>
      <c r="AC20" s="706"/>
      <c r="AD20" s="706"/>
      <c r="AE20" s="706" t="s">
        <v>263</v>
      </c>
      <c r="AF20" s="710"/>
      <c r="AG20" s="711"/>
    </row>
    <row r="21" spans="2:33" ht="20.100000000000001" customHeight="1">
      <c r="B21" s="35">
        <f>IF(증빙서류작성!B18=0,0,IF(COUNTIF(증빙서류작성!$C$18:$C$41,"&lt;&gt;0")&gt;4,"",MONTH(증빙서류작성!B18)))</f>
        <v>5</v>
      </c>
      <c r="C21" s="155">
        <f>IF(증빙서류작성!B18=0,0,IF(COUNTIF(증빙서류작성!$C$18:$C$41,"&lt;&gt;0")&gt;4,"",DAY(증빙서류작성!B18)))</f>
        <v>10</v>
      </c>
      <c r="D21" s="712" t="str">
        <f>IF(COUNTIF(증빙서류작성!$C$18:$C$41,"&lt;&gt;0")&gt;4,증빙서류작성!C18 &amp; " 등 " &amp; COUNTIF(증빙서류작성!$C$18:$C$41,"&lt;&gt;0") &amp; "건",증빙서류작성!C18)</f>
        <v>AA-001</v>
      </c>
      <c r="E21" s="713"/>
      <c r="F21" s="713"/>
      <c r="G21" s="713"/>
      <c r="H21" s="713"/>
      <c r="I21" s="713"/>
      <c r="J21" s="713"/>
      <c r="K21" s="713"/>
      <c r="L21" s="713"/>
      <c r="M21" s="714"/>
      <c r="N21" s="715" t="str">
        <f>IF(COUNTIF(증빙서류작성!$C$18:$C$41,"&lt;&gt;0")&gt;4,"",증빙서류작성!D18)</f>
        <v>R</v>
      </c>
      <c r="O21" s="716"/>
      <c r="P21" s="717"/>
      <c r="Q21" s="715">
        <f>IF(COUNTIF(증빙서류작성!$C$18:$C$41,"&lt;&gt;0")&gt;4,"",증빙서류작성!E18)</f>
        <v>10</v>
      </c>
      <c r="R21" s="716"/>
      <c r="S21" s="717"/>
      <c r="T21" s="718">
        <f>IF(COUNTIF(증빙서류작성!$C$18:$C$41,"&lt;&gt;0")&gt;4,"",증빙서류작성!F18)</f>
        <v>10000</v>
      </c>
      <c r="U21" s="719"/>
      <c r="V21" s="720"/>
      <c r="W21" s="718">
        <f>IF(COUNTIF(증빙서류작성!$C$18:$C$41,"&lt;&gt;0")&gt;4,증빙서류작성!G48,증빙서류작성!G18)</f>
        <v>100000</v>
      </c>
      <c r="X21" s="719"/>
      <c r="Y21" s="719"/>
      <c r="Z21" s="720"/>
      <c r="AA21" s="721">
        <f>IF(COUNTIF(증빙서류작성!$C$18:$C$41,"&lt;&gt;0")&gt;4,증빙서류작성!H48,증빙서류작성!H18)</f>
        <v>10000</v>
      </c>
      <c r="AB21" s="722"/>
      <c r="AC21" s="722"/>
      <c r="AD21" s="723"/>
      <c r="AE21" s="724">
        <f>IF(COUNTIF(증빙서류작성!$C$18:$C$41,"&lt;&gt;0")&gt;4,증빙서류작성!J48,증빙서류작성!J18)</f>
        <v>0</v>
      </c>
      <c r="AF21" s="715"/>
      <c r="AG21" s="725"/>
    </row>
    <row r="22" spans="2:33" ht="20.100000000000001" customHeight="1">
      <c r="B22" s="35">
        <f>IF(증빙서류작성!B19=0,0,IF(COUNTIF(증빙서류작성!$C$18:$C$41,"&lt;&gt;0")&gt;4,"",MONTH(증빙서류작성!B19)))</f>
        <v>5</v>
      </c>
      <c r="C22" s="155">
        <f>IF(증빙서류작성!B19=0,0,IF(COUNTIF(증빙서류작성!$C$18:$C$41,"&lt;&gt;0")&gt;4,"",DAY(증빙서류작성!B19)))</f>
        <v>10</v>
      </c>
      <c r="D22" s="712" t="str">
        <f>IF(COUNTIF(증빙서류작성!$C$18:$C$41,"&lt;&gt;0")&gt;4, "", 증빙서류작성!C19)</f>
        <v>AA-001</v>
      </c>
      <c r="E22" s="713"/>
      <c r="F22" s="713"/>
      <c r="G22" s="713"/>
      <c r="H22" s="713"/>
      <c r="I22" s="713"/>
      <c r="J22" s="713"/>
      <c r="K22" s="713"/>
      <c r="L22" s="713"/>
      <c r="M22" s="714"/>
      <c r="N22" s="715" t="str">
        <f>IF(COUNTIF(증빙서류작성!$C$18:$C$41,"&lt;&gt;0")&gt;4,"",증빙서류작성!D19)</f>
        <v>R</v>
      </c>
      <c r="O22" s="716"/>
      <c r="P22" s="717"/>
      <c r="Q22" s="715">
        <f>IF(COUNTIF(증빙서류작성!$C$18:$C$41,"&lt;&gt;0")&gt;4,"",증빙서류작성!E19)</f>
        <v>30</v>
      </c>
      <c r="R22" s="716"/>
      <c r="S22" s="717"/>
      <c r="T22" s="718">
        <f>IF(COUNTIF(증빙서류작성!$C$18:$C$41,"&lt;&gt;0")&gt;4,"",증빙서류작성!F19)</f>
        <v>10000</v>
      </c>
      <c r="U22" s="719"/>
      <c r="V22" s="720"/>
      <c r="W22" s="718">
        <f>IF(COUNTIF(증빙서류작성!$C$18:$C$41,"&lt;&gt;0")&gt;4,"",증빙서류작성!G19)</f>
        <v>300000</v>
      </c>
      <c r="X22" s="719"/>
      <c r="Y22" s="719"/>
      <c r="Z22" s="720"/>
      <c r="AA22" s="721">
        <f>IF(COUNTIF(증빙서류작성!$C$18:$C$41,"&lt;&gt;0")&gt;4,"",증빙서류작성!H19)</f>
        <v>30000</v>
      </c>
      <c r="AB22" s="722"/>
      <c r="AC22" s="722"/>
      <c r="AD22" s="723"/>
      <c r="AE22" s="715">
        <f>IF(COUNTIF(증빙서류작성!$C$18:$C$41,"&lt;&gt;0")&gt;4,증빙서류작성!J49,증빙서류작성!J19)</f>
        <v>0</v>
      </c>
      <c r="AF22" s="716"/>
      <c r="AG22" s="726"/>
    </row>
    <row r="23" spans="2:33" ht="20.100000000000001" customHeight="1">
      <c r="B23" s="35">
        <f>IF(증빙서류작성!B20=0,0,IF(COUNTIF(증빙서류작성!$C$18:$C$41,"&lt;&gt;0")&gt;4,"",MONTH(증빙서류작성!B20)))</f>
        <v>0</v>
      </c>
      <c r="C23" s="155">
        <f>IF(증빙서류작성!B20=0,0,IF(COUNTIF(증빙서류작성!$C$18:$C$41,"&lt;&gt;0")&gt;4,"",DAY(증빙서류작성!B20)))</f>
        <v>0</v>
      </c>
      <c r="D23" s="712">
        <f>IF(COUNTIF(증빙서류작성!$C$18:$C$41,"&lt;&gt;0")&gt;4, "", 증빙서류작성!C20)</f>
        <v>0</v>
      </c>
      <c r="E23" s="713"/>
      <c r="F23" s="713"/>
      <c r="G23" s="713"/>
      <c r="H23" s="713"/>
      <c r="I23" s="713"/>
      <c r="J23" s="713"/>
      <c r="K23" s="713"/>
      <c r="L23" s="713"/>
      <c r="M23" s="714"/>
      <c r="N23" s="715">
        <f>IF(COUNTIF(증빙서류작성!$C$18:$C$41,"&lt;&gt;0")&gt;4,"",증빙서류작성!D20)</f>
        <v>0</v>
      </c>
      <c r="O23" s="716"/>
      <c r="P23" s="717"/>
      <c r="Q23" s="715">
        <f>IF(COUNTIF(증빙서류작성!$C$18:$C$41,"&lt;&gt;0")&gt;4,"",증빙서류작성!E20)</f>
        <v>0</v>
      </c>
      <c r="R23" s="716"/>
      <c r="S23" s="717"/>
      <c r="T23" s="718">
        <f>IF(COUNTIF(증빙서류작성!$C$18:$C$41,"&lt;&gt;0")&gt;4,"",증빙서류작성!F20)</f>
        <v>0</v>
      </c>
      <c r="U23" s="719"/>
      <c r="V23" s="720"/>
      <c r="W23" s="718">
        <f>IF(COUNTIF(증빙서류작성!$C$18:$C$41,"&lt;&gt;0")&gt;4,"",증빙서류작성!G20)</f>
        <v>0</v>
      </c>
      <c r="X23" s="719"/>
      <c r="Y23" s="719"/>
      <c r="Z23" s="720"/>
      <c r="AA23" s="721">
        <f>IF(COUNTIF(증빙서류작성!$C$18:$C$41,"&lt;&gt;0")&gt;4,"",증빙서류작성!H20)</f>
        <v>0</v>
      </c>
      <c r="AB23" s="722"/>
      <c r="AC23" s="722"/>
      <c r="AD23" s="723"/>
      <c r="AE23" s="715">
        <f>IF(COUNTIF(증빙서류작성!$C$18:$C$41,"&lt;&gt;0")&gt;4,증빙서류작성!J50,증빙서류작성!J20)</f>
        <v>0</v>
      </c>
      <c r="AF23" s="716"/>
      <c r="AG23" s="726"/>
    </row>
    <row r="24" spans="2:33" ht="20.100000000000001" customHeight="1">
      <c r="B24" s="35">
        <f>IF(증빙서류작성!B21=0,0,IF(COUNTIF(증빙서류작성!$C$18:$C$41,"&lt;&gt;0")&gt;4,"",MONTH(증빙서류작성!B21)))</f>
        <v>0</v>
      </c>
      <c r="C24" s="155">
        <f>IF(증빙서류작성!B21=0,0,IF(COUNTIF(증빙서류작성!$C$18:$C$41,"&lt;&gt;0")&gt;4,"",DAY(증빙서류작성!B21)))</f>
        <v>0</v>
      </c>
      <c r="D24" s="712">
        <f>IF(COUNTIF(증빙서류작성!$C$18:$C$41,"&lt;&gt;0")&gt;4, "", 증빙서류작성!C21)</f>
        <v>0</v>
      </c>
      <c r="E24" s="713"/>
      <c r="F24" s="713"/>
      <c r="G24" s="713"/>
      <c r="H24" s="713"/>
      <c r="I24" s="713"/>
      <c r="J24" s="713"/>
      <c r="K24" s="713"/>
      <c r="L24" s="713"/>
      <c r="M24" s="714"/>
      <c r="N24" s="715">
        <f>IF(COUNTIF(증빙서류작성!$C$18:$C$41,"&lt;&gt;0")&gt;4,"",증빙서류작성!D21)</f>
        <v>0</v>
      </c>
      <c r="O24" s="716"/>
      <c r="P24" s="717"/>
      <c r="Q24" s="715">
        <f>IF(COUNTIF(증빙서류작성!$C$18:$C$41,"&lt;&gt;0")&gt;4,"",증빙서류작성!E21)</f>
        <v>0</v>
      </c>
      <c r="R24" s="716"/>
      <c r="S24" s="717"/>
      <c r="T24" s="718">
        <f>IF(COUNTIF(증빙서류작성!$C$18:$C$41,"&lt;&gt;0")&gt;4,"",증빙서류작성!F21)</f>
        <v>0</v>
      </c>
      <c r="U24" s="719"/>
      <c r="V24" s="720"/>
      <c r="W24" s="718">
        <f>IF(COUNTIF(증빙서류작성!$C$18:$C$41,"&lt;&gt;0")&gt;4,"",증빙서류작성!G21)</f>
        <v>0</v>
      </c>
      <c r="X24" s="719"/>
      <c r="Y24" s="719"/>
      <c r="Z24" s="720"/>
      <c r="AA24" s="721">
        <f>IF(COUNTIF(증빙서류작성!$C$18:$C$41,"&lt;&gt;0")&gt;4,"",증빙서류작성!H21)</f>
        <v>0</v>
      </c>
      <c r="AB24" s="722"/>
      <c r="AC24" s="722"/>
      <c r="AD24" s="723"/>
      <c r="AE24" s="715">
        <f>IF(COUNTIF(증빙서류작성!$C$18:$C$41,"&lt;&gt;0")&gt;4,증빙서류작성!J51,증빙서류작성!J21)</f>
        <v>0</v>
      </c>
      <c r="AF24" s="716"/>
      <c r="AG24" s="726"/>
    </row>
    <row r="25" spans="2:33" ht="13.5" customHeight="1">
      <c r="B25" s="696" t="s">
        <v>103</v>
      </c>
      <c r="C25" s="697"/>
      <c r="D25" s="697"/>
      <c r="E25" s="697"/>
      <c r="F25" s="697"/>
      <c r="G25" s="697" t="s">
        <v>104</v>
      </c>
      <c r="H25" s="697"/>
      <c r="I25" s="697"/>
      <c r="J25" s="697"/>
      <c r="K25" s="697"/>
      <c r="L25" s="697" t="s">
        <v>105</v>
      </c>
      <c r="M25" s="697"/>
      <c r="N25" s="697"/>
      <c r="O25" s="697"/>
      <c r="P25" s="697"/>
      <c r="Q25" s="697" t="s">
        <v>106</v>
      </c>
      <c r="R25" s="697"/>
      <c r="S25" s="697"/>
      <c r="T25" s="697"/>
      <c r="U25" s="697"/>
      <c r="V25" s="697" t="s">
        <v>107</v>
      </c>
      <c r="W25" s="697"/>
      <c r="X25" s="697"/>
      <c r="Y25" s="697"/>
      <c r="Z25" s="697"/>
      <c r="AA25" s="697" t="s">
        <v>108</v>
      </c>
      <c r="AB25" s="697"/>
      <c r="AC25" s="697"/>
      <c r="AD25" s="727"/>
      <c r="AE25" s="730" t="str">
        <f>IF(증빙서류작성!M20="영수","영수","청구")</f>
        <v>영수</v>
      </c>
      <c r="AF25" s="730"/>
      <c r="AG25" s="732" t="s">
        <v>109</v>
      </c>
    </row>
    <row r="26" spans="2:33" ht="20.100000000000001" customHeight="1" thickBot="1">
      <c r="B26" s="734">
        <f>SUM(W21:AD24)</f>
        <v>440000</v>
      </c>
      <c r="C26" s="735"/>
      <c r="D26" s="735"/>
      <c r="E26" s="735"/>
      <c r="F26" s="736"/>
      <c r="G26" s="737"/>
      <c r="H26" s="737"/>
      <c r="I26" s="737"/>
      <c r="J26" s="737"/>
      <c r="K26" s="737"/>
      <c r="L26" s="737"/>
      <c r="M26" s="737"/>
      <c r="N26" s="737"/>
      <c r="O26" s="737"/>
      <c r="P26" s="737"/>
      <c r="Q26" s="737"/>
      <c r="R26" s="737"/>
      <c r="S26" s="737"/>
      <c r="T26" s="737"/>
      <c r="U26" s="737"/>
      <c r="V26" s="737">
        <f>증빙서류작성!M18</f>
        <v>15000</v>
      </c>
      <c r="W26" s="737"/>
      <c r="X26" s="737"/>
      <c r="Y26" s="737"/>
      <c r="Z26" s="737"/>
      <c r="AA26" s="728"/>
      <c r="AB26" s="728"/>
      <c r="AC26" s="728"/>
      <c r="AD26" s="729"/>
      <c r="AE26" s="731"/>
      <c r="AF26" s="731"/>
      <c r="AG26" s="733"/>
    </row>
    <row r="27" spans="2:33" ht="13.5" customHeight="1">
      <c r="B27" s="36" t="s">
        <v>110</v>
      </c>
      <c r="C27" s="3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738" t="s">
        <v>111</v>
      </c>
      <c r="Y27" s="738"/>
      <c r="Z27" s="738"/>
      <c r="AA27" s="738"/>
      <c r="AB27" s="738"/>
      <c r="AC27" s="738"/>
      <c r="AD27" s="738"/>
      <c r="AE27" s="738"/>
      <c r="AF27" s="738"/>
      <c r="AG27" s="738"/>
    </row>
    <row r="28" spans="2:33" ht="25.5" customHeight="1">
      <c r="B28" s="36"/>
      <c r="C28" s="36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48"/>
      <c r="Y28" s="48"/>
      <c r="Z28" s="48"/>
      <c r="AA28" s="48"/>
      <c r="AB28" s="48"/>
      <c r="AC28" s="48"/>
      <c r="AD28" s="48"/>
      <c r="AE28" s="48"/>
      <c r="AF28" s="48"/>
      <c r="AG28" s="48"/>
    </row>
    <row r="29" spans="2:33" ht="25.5" customHeight="1">
      <c r="B29" s="156"/>
      <c r="C29" s="156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7"/>
      <c r="T29" s="157"/>
      <c r="U29" s="157"/>
      <c r="V29" s="157"/>
      <c r="W29" s="157"/>
      <c r="X29" s="156"/>
      <c r="Y29" s="157"/>
      <c r="Z29" s="157"/>
      <c r="AA29" s="157"/>
      <c r="AB29" s="157"/>
      <c r="AC29" s="157"/>
      <c r="AD29" s="157"/>
      <c r="AE29" s="157"/>
      <c r="AF29" s="157"/>
      <c r="AG29" s="158"/>
    </row>
    <row r="30" spans="2:33" ht="13.5" customHeight="1" thickBot="1">
      <c r="B30" s="49" t="s">
        <v>112</v>
      </c>
      <c r="C30" s="49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</row>
    <row r="31" spans="2:33" ht="20.100000000000001" customHeight="1">
      <c r="B31" s="739" t="s">
        <v>113</v>
      </c>
      <c r="C31" s="740"/>
      <c r="D31" s="740"/>
      <c r="E31" s="740"/>
      <c r="F31" s="740"/>
      <c r="G31" s="740"/>
      <c r="H31" s="740"/>
      <c r="I31" s="740"/>
      <c r="J31" s="740"/>
      <c r="K31" s="740"/>
      <c r="L31" s="740"/>
      <c r="M31" s="740"/>
      <c r="N31" s="740"/>
      <c r="O31" s="740"/>
      <c r="P31" s="740"/>
      <c r="Q31" s="744" t="s">
        <v>114</v>
      </c>
      <c r="R31" s="746" t="s">
        <v>115</v>
      </c>
      <c r="S31" s="746"/>
      <c r="T31" s="746"/>
      <c r="U31" s="746"/>
      <c r="V31" s="746"/>
      <c r="W31" s="746" t="s">
        <v>55</v>
      </c>
      <c r="X31" s="748" t="s">
        <v>68</v>
      </c>
      <c r="Y31" s="749"/>
      <c r="Z31" s="749"/>
      <c r="AA31" s="750"/>
      <c r="AB31" s="753">
        <f>AB7</f>
        <v>0</v>
      </c>
      <c r="AC31" s="754"/>
      <c r="AD31" s="190" t="s">
        <v>116</v>
      </c>
      <c r="AE31" s="753">
        <f>AE7</f>
        <v>0</v>
      </c>
      <c r="AF31" s="754"/>
      <c r="AG31" s="51" t="s">
        <v>117</v>
      </c>
    </row>
    <row r="32" spans="2:33" ht="20.100000000000001" customHeight="1" thickBot="1">
      <c r="B32" s="741"/>
      <c r="C32" s="742"/>
      <c r="D32" s="742"/>
      <c r="E32" s="742"/>
      <c r="F32" s="743"/>
      <c r="G32" s="743"/>
      <c r="H32" s="743"/>
      <c r="I32" s="743"/>
      <c r="J32" s="743"/>
      <c r="K32" s="743"/>
      <c r="L32" s="743"/>
      <c r="M32" s="743"/>
      <c r="N32" s="743"/>
      <c r="O32" s="743"/>
      <c r="P32" s="743"/>
      <c r="Q32" s="745"/>
      <c r="R32" s="755" t="s">
        <v>72</v>
      </c>
      <c r="S32" s="755"/>
      <c r="T32" s="755"/>
      <c r="U32" s="755"/>
      <c r="V32" s="747"/>
      <c r="W32" s="747"/>
      <c r="X32" s="756" t="s">
        <v>73</v>
      </c>
      <c r="Y32" s="757"/>
      <c r="Z32" s="757"/>
      <c r="AA32" s="758"/>
      <c r="AB32" s="759">
        <f>AB8</f>
        <v>0</v>
      </c>
      <c r="AC32" s="760"/>
      <c r="AD32" s="760"/>
      <c r="AE32" s="760"/>
      <c r="AF32" s="760"/>
      <c r="AG32" s="761"/>
    </row>
    <row r="33" spans="2:33" ht="13.5" customHeight="1">
      <c r="B33" s="810" t="s">
        <v>74</v>
      </c>
      <c r="C33" s="765" t="s">
        <v>75</v>
      </c>
      <c r="D33" s="766"/>
      <c r="E33" s="783"/>
      <c r="F33" s="787" t="str">
        <f t="shared" ref="F33:Q33" si="2">F9</f>
        <v>1</v>
      </c>
      <c r="G33" s="751" t="str">
        <f t="shared" si="2"/>
        <v>2</v>
      </c>
      <c r="H33" s="751" t="str">
        <f t="shared" si="2"/>
        <v>3</v>
      </c>
      <c r="I33" s="751" t="str">
        <f t="shared" si="2"/>
        <v>-</v>
      </c>
      <c r="J33" s="751" t="str">
        <f t="shared" si="2"/>
        <v>0</v>
      </c>
      <c r="K33" s="751" t="str">
        <f t="shared" si="2"/>
        <v>1</v>
      </c>
      <c r="L33" s="751" t="str">
        <f t="shared" si="2"/>
        <v>-</v>
      </c>
      <c r="M33" s="751" t="str">
        <f t="shared" si="2"/>
        <v>1</v>
      </c>
      <c r="N33" s="751" t="str">
        <f t="shared" si="2"/>
        <v>2</v>
      </c>
      <c r="O33" s="751" t="str">
        <f t="shared" si="2"/>
        <v>3</v>
      </c>
      <c r="P33" s="751" t="str">
        <f t="shared" si="2"/>
        <v>4</v>
      </c>
      <c r="Q33" s="763" t="str">
        <f t="shared" si="2"/>
        <v>8</v>
      </c>
      <c r="R33" s="780" t="s">
        <v>76</v>
      </c>
      <c r="S33" s="765" t="s">
        <v>75</v>
      </c>
      <c r="T33" s="766"/>
      <c r="U33" s="783"/>
      <c r="V33" s="787" t="str">
        <f t="shared" ref="V33:AA33" si="3">V9</f>
        <v>1</v>
      </c>
      <c r="W33" s="751" t="str">
        <f t="shared" si="3"/>
        <v>2</v>
      </c>
      <c r="X33" s="751" t="str">
        <f t="shared" si="3"/>
        <v>3</v>
      </c>
      <c r="Y33" s="751" t="str">
        <f t="shared" si="3"/>
        <v>-</v>
      </c>
      <c r="Z33" s="751" t="str">
        <f t="shared" si="3"/>
        <v>0</v>
      </c>
      <c r="AA33" s="751" t="str">
        <f t="shared" si="3"/>
        <v>1</v>
      </c>
      <c r="AB33" s="751" t="str">
        <f>AB9</f>
        <v>-</v>
      </c>
      <c r="AC33" s="751" t="str">
        <f>AC9</f>
        <v>1</v>
      </c>
      <c r="AD33" s="751" t="str">
        <f>AD9</f>
        <v>2</v>
      </c>
      <c r="AE33" s="751" t="str">
        <f>AE9</f>
        <v>3</v>
      </c>
      <c r="AF33" s="751" t="str">
        <f>AF9</f>
        <v>4</v>
      </c>
      <c r="AG33" s="763" t="str">
        <f>AG9</f>
        <v>7</v>
      </c>
    </row>
    <row r="34" spans="2:33" ht="13.5" customHeight="1" thickBot="1">
      <c r="B34" s="811"/>
      <c r="C34" s="784"/>
      <c r="D34" s="785"/>
      <c r="E34" s="786"/>
      <c r="F34" s="788"/>
      <c r="G34" s="762"/>
      <c r="H34" s="762"/>
      <c r="I34" s="762"/>
      <c r="J34" s="762"/>
      <c r="K34" s="762"/>
      <c r="L34" s="762"/>
      <c r="M34" s="762"/>
      <c r="N34" s="762"/>
      <c r="O34" s="762"/>
      <c r="P34" s="762"/>
      <c r="Q34" s="764"/>
      <c r="R34" s="781"/>
      <c r="S34" s="784"/>
      <c r="T34" s="785"/>
      <c r="U34" s="786"/>
      <c r="V34" s="813"/>
      <c r="W34" s="752"/>
      <c r="X34" s="752"/>
      <c r="Y34" s="752"/>
      <c r="Z34" s="752"/>
      <c r="AA34" s="752"/>
      <c r="AB34" s="752"/>
      <c r="AC34" s="752"/>
      <c r="AD34" s="752"/>
      <c r="AE34" s="752"/>
      <c r="AF34" s="752"/>
      <c r="AG34" s="779"/>
    </row>
    <row r="35" spans="2:33" ht="13.5" customHeight="1">
      <c r="B35" s="811"/>
      <c r="C35" s="765" t="s">
        <v>77</v>
      </c>
      <c r="D35" s="766"/>
      <c r="E35" s="766"/>
      <c r="F35" s="790" t="str">
        <f>F11</f>
        <v>○○상사</v>
      </c>
      <c r="G35" s="791"/>
      <c r="H35" s="791"/>
      <c r="I35" s="791"/>
      <c r="J35" s="791"/>
      <c r="K35" s="792"/>
      <c r="L35" s="814" t="s">
        <v>78</v>
      </c>
      <c r="M35" s="790" t="str">
        <f>M11</f>
        <v>김○○</v>
      </c>
      <c r="N35" s="791"/>
      <c r="O35" s="791"/>
      <c r="P35" s="791"/>
      <c r="Q35" s="816" t="s">
        <v>79</v>
      </c>
      <c r="R35" s="781"/>
      <c r="S35" s="765" t="s">
        <v>77</v>
      </c>
      <c r="T35" s="766"/>
      <c r="U35" s="789"/>
      <c r="V35" s="767" t="str">
        <f>V11</f>
        <v>○○기업</v>
      </c>
      <c r="W35" s="768"/>
      <c r="X35" s="768"/>
      <c r="Y35" s="768"/>
      <c r="Z35" s="768"/>
      <c r="AA35" s="769"/>
      <c r="AB35" s="773" t="s">
        <v>78</v>
      </c>
      <c r="AC35" s="775" t="str">
        <f>AC11</f>
        <v>최○○</v>
      </c>
      <c r="AD35" s="768"/>
      <c r="AE35" s="768"/>
      <c r="AF35" s="768"/>
      <c r="AG35" s="777" t="s">
        <v>79</v>
      </c>
    </row>
    <row r="36" spans="2:33" ht="13.5" customHeight="1" thickBot="1">
      <c r="B36" s="811"/>
      <c r="C36" s="784" t="s">
        <v>81</v>
      </c>
      <c r="D36" s="785"/>
      <c r="E36" s="785"/>
      <c r="F36" s="793"/>
      <c r="G36" s="794"/>
      <c r="H36" s="794"/>
      <c r="I36" s="794"/>
      <c r="J36" s="794"/>
      <c r="K36" s="795"/>
      <c r="L36" s="815"/>
      <c r="M36" s="793"/>
      <c r="N36" s="794"/>
      <c r="O36" s="794"/>
      <c r="P36" s="794"/>
      <c r="Q36" s="817"/>
      <c r="R36" s="781"/>
      <c r="S36" s="784" t="s">
        <v>81</v>
      </c>
      <c r="T36" s="785"/>
      <c r="U36" s="818"/>
      <c r="V36" s="770"/>
      <c r="W36" s="771"/>
      <c r="X36" s="771"/>
      <c r="Y36" s="771"/>
      <c r="Z36" s="771"/>
      <c r="AA36" s="772"/>
      <c r="AB36" s="774"/>
      <c r="AC36" s="776"/>
      <c r="AD36" s="771"/>
      <c r="AE36" s="771"/>
      <c r="AF36" s="771"/>
      <c r="AG36" s="778"/>
    </row>
    <row r="37" spans="2:33" ht="13.5" customHeight="1">
      <c r="B37" s="811"/>
      <c r="C37" s="765" t="s">
        <v>82</v>
      </c>
      <c r="D37" s="766"/>
      <c r="E37" s="766"/>
      <c r="F37" s="796" t="str">
        <f>F13</f>
        <v>서울특별시 강남구 역삼동</v>
      </c>
      <c r="G37" s="797"/>
      <c r="H37" s="797"/>
      <c r="I37" s="797"/>
      <c r="J37" s="797"/>
      <c r="K37" s="797"/>
      <c r="L37" s="797"/>
      <c r="M37" s="797"/>
      <c r="N37" s="797"/>
      <c r="O37" s="797"/>
      <c r="P37" s="797"/>
      <c r="Q37" s="798"/>
      <c r="R37" s="781"/>
      <c r="S37" s="765" t="s">
        <v>82</v>
      </c>
      <c r="T37" s="766"/>
      <c r="U37" s="789"/>
      <c r="V37" s="819" t="str">
        <f>V13</f>
        <v>서울특별시 강남구 역삼동</v>
      </c>
      <c r="W37" s="820"/>
      <c r="X37" s="820"/>
      <c r="Y37" s="820"/>
      <c r="Z37" s="820"/>
      <c r="AA37" s="820"/>
      <c r="AB37" s="820"/>
      <c r="AC37" s="820"/>
      <c r="AD37" s="820"/>
      <c r="AE37" s="820"/>
      <c r="AF37" s="820"/>
      <c r="AG37" s="821"/>
    </row>
    <row r="38" spans="2:33" ht="13.5" customHeight="1">
      <c r="B38" s="811"/>
      <c r="C38" s="784" t="s">
        <v>83</v>
      </c>
      <c r="D38" s="785"/>
      <c r="E38" s="785"/>
      <c r="F38" s="799"/>
      <c r="G38" s="800"/>
      <c r="H38" s="800"/>
      <c r="I38" s="800"/>
      <c r="J38" s="800"/>
      <c r="K38" s="800"/>
      <c r="L38" s="800"/>
      <c r="M38" s="800"/>
      <c r="N38" s="800"/>
      <c r="O38" s="800"/>
      <c r="P38" s="800"/>
      <c r="Q38" s="801"/>
      <c r="R38" s="781"/>
      <c r="S38" s="784" t="s">
        <v>83</v>
      </c>
      <c r="T38" s="785"/>
      <c r="U38" s="818"/>
      <c r="V38" s="799"/>
      <c r="W38" s="800"/>
      <c r="X38" s="800"/>
      <c r="Y38" s="800"/>
      <c r="Z38" s="800"/>
      <c r="AA38" s="800"/>
      <c r="AB38" s="800"/>
      <c r="AC38" s="800"/>
      <c r="AD38" s="800"/>
      <c r="AE38" s="800"/>
      <c r="AF38" s="800"/>
      <c r="AG38" s="801"/>
    </row>
    <row r="39" spans="2:33" ht="13.5" customHeight="1">
      <c r="B39" s="811"/>
      <c r="C39" s="765" t="s">
        <v>84</v>
      </c>
      <c r="D39" s="766"/>
      <c r="E39" s="766"/>
      <c r="F39" s="775" t="str">
        <f>F15</f>
        <v>서비스</v>
      </c>
      <c r="G39" s="768"/>
      <c r="H39" s="768"/>
      <c r="I39" s="768"/>
      <c r="J39" s="768"/>
      <c r="K39" s="769"/>
      <c r="L39" s="773" t="s">
        <v>85</v>
      </c>
      <c r="M39" s="775" t="str">
        <f>M15</f>
        <v>온라인</v>
      </c>
      <c r="N39" s="768"/>
      <c r="O39" s="768"/>
      <c r="P39" s="768"/>
      <c r="Q39" s="769"/>
      <c r="R39" s="781"/>
      <c r="S39" s="765" t="s">
        <v>84</v>
      </c>
      <c r="T39" s="766"/>
      <c r="U39" s="789"/>
      <c r="V39" s="775" t="str">
        <f>V15</f>
        <v>제조업</v>
      </c>
      <c r="W39" s="768"/>
      <c r="X39" s="768"/>
      <c r="Y39" s="768"/>
      <c r="Z39" s="768"/>
      <c r="AA39" s="769"/>
      <c r="AB39" s="773" t="s">
        <v>85</v>
      </c>
      <c r="AC39" s="775" t="str">
        <f>AC15</f>
        <v>자동차부품</v>
      </c>
      <c r="AD39" s="768"/>
      <c r="AE39" s="768"/>
      <c r="AF39" s="768"/>
      <c r="AG39" s="769"/>
    </row>
    <row r="40" spans="2:33" ht="13.5" customHeight="1" thickBot="1">
      <c r="B40" s="812"/>
      <c r="C40" s="807"/>
      <c r="D40" s="808"/>
      <c r="E40" s="808"/>
      <c r="F40" s="776"/>
      <c r="G40" s="771"/>
      <c r="H40" s="771"/>
      <c r="I40" s="771"/>
      <c r="J40" s="771"/>
      <c r="K40" s="772"/>
      <c r="L40" s="774"/>
      <c r="M40" s="776"/>
      <c r="N40" s="771"/>
      <c r="O40" s="771"/>
      <c r="P40" s="771"/>
      <c r="Q40" s="772"/>
      <c r="R40" s="782"/>
      <c r="S40" s="807"/>
      <c r="T40" s="808"/>
      <c r="U40" s="809"/>
      <c r="V40" s="776"/>
      <c r="W40" s="771"/>
      <c r="X40" s="771"/>
      <c r="Y40" s="771"/>
      <c r="Z40" s="771"/>
      <c r="AA40" s="772"/>
      <c r="AB40" s="774"/>
      <c r="AC40" s="776"/>
      <c r="AD40" s="771"/>
      <c r="AE40" s="771"/>
      <c r="AF40" s="771"/>
      <c r="AG40" s="772"/>
    </row>
    <row r="41" spans="2:33" ht="13.5" customHeight="1">
      <c r="B41" s="802" t="s">
        <v>87</v>
      </c>
      <c r="C41" s="803"/>
      <c r="D41" s="803"/>
      <c r="E41" s="804"/>
      <c r="F41" s="805" t="s">
        <v>118</v>
      </c>
      <c r="G41" s="803"/>
      <c r="H41" s="803"/>
      <c r="I41" s="803"/>
      <c r="J41" s="803"/>
      <c r="K41" s="803"/>
      <c r="L41" s="803"/>
      <c r="M41" s="803"/>
      <c r="N41" s="803"/>
      <c r="O41" s="803"/>
      <c r="P41" s="803"/>
      <c r="Q41" s="803"/>
      <c r="R41" s="804"/>
      <c r="S41" s="805" t="s">
        <v>119</v>
      </c>
      <c r="T41" s="803"/>
      <c r="U41" s="803"/>
      <c r="V41" s="803"/>
      <c r="W41" s="803"/>
      <c r="X41" s="803"/>
      <c r="Y41" s="803"/>
      <c r="Z41" s="803"/>
      <c r="AA41" s="803"/>
      <c r="AB41" s="804"/>
      <c r="AC41" s="805" t="s">
        <v>120</v>
      </c>
      <c r="AD41" s="803"/>
      <c r="AE41" s="803"/>
      <c r="AF41" s="803"/>
      <c r="AG41" s="806"/>
    </row>
    <row r="42" spans="2:33" ht="13.5" customHeight="1">
      <c r="B42" s="822" t="s">
        <v>91</v>
      </c>
      <c r="C42" s="823"/>
      <c r="D42" s="52" t="s">
        <v>92</v>
      </c>
      <c r="E42" s="52" t="s">
        <v>93</v>
      </c>
      <c r="F42" s="824" t="s">
        <v>94</v>
      </c>
      <c r="G42" s="823"/>
      <c r="H42" s="53" t="s">
        <v>95</v>
      </c>
      <c r="I42" s="52" t="s">
        <v>96</v>
      </c>
      <c r="J42" s="52" t="s">
        <v>97</v>
      </c>
      <c r="K42" s="52" t="s">
        <v>98</v>
      </c>
      <c r="L42" s="52" t="s">
        <v>95</v>
      </c>
      <c r="M42" s="52" t="s">
        <v>96</v>
      </c>
      <c r="N42" s="52" t="s">
        <v>99</v>
      </c>
      <c r="O42" s="52" t="s">
        <v>98</v>
      </c>
      <c r="P42" s="52" t="s">
        <v>95</v>
      </c>
      <c r="Q42" s="52" t="s">
        <v>96</v>
      </c>
      <c r="R42" s="52" t="s">
        <v>93</v>
      </c>
      <c r="S42" s="52" t="s">
        <v>96</v>
      </c>
      <c r="T42" s="52" t="s">
        <v>97</v>
      </c>
      <c r="U42" s="52" t="s">
        <v>98</v>
      </c>
      <c r="V42" s="52" t="s">
        <v>95</v>
      </c>
      <c r="W42" s="52" t="s">
        <v>96</v>
      </c>
      <c r="X42" s="52" t="s">
        <v>99</v>
      </c>
      <c r="Y42" s="52" t="s">
        <v>98</v>
      </c>
      <c r="Z42" s="52" t="s">
        <v>95</v>
      </c>
      <c r="AA42" s="52" t="s">
        <v>96</v>
      </c>
      <c r="AB42" s="52" t="s">
        <v>93</v>
      </c>
      <c r="AC42" s="825">
        <f>AC18</f>
        <v>0</v>
      </c>
      <c r="AD42" s="826"/>
      <c r="AE42" s="826"/>
      <c r="AF42" s="826"/>
      <c r="AG42" s="827"/>
    </row>
    <row r="43" spans="2:33" ht="20.100000000000001" customHeight="1" thickBot="1">
      <c r="B43" s="831">
        <f>B19</f>
        <v>2015</v>
      </c>
      <c r="C43" s="832"/>
      <c r="D43" s="159">
        <f>D19</f>
        <v>5</v>
      </c>
      <c r="E43" s="159">
        <f>E19</f>
        <v>10</v>
      </c>
      <c r="F43" s="833">
        <f>F19</f>
        <v>5</v>
      </c>
      <c r="G43" s="834"/>
      <c r="H43" s="160" t="str">
        <f>H19</f>
        <v xml:space="preserve"> </v>
      </c>
      <c r="I43" s="160" t="str">
        <f t="shared" ref="I43:AB43" si="4">I19</f>
        <v xml:space="preserve"> </v>
      </c>
      <c r="J43" s="160" t="str">
        <f t="shared" si="4"/>
        <v xml:space="preserve"> </v>
      </c>
      <c r="K43" s="160" t="str">
        <f t="shared" si="4"/>
        <v xml:space="preserve"> </v>
      </c>
      <c r="L43" s="160" t="str">
        <f t="shared" si="4"/>
        <v xml:space="preserve"> </v>
      </c>
      <c r="M43" s="160" t="str">
        <f t="shared" si="4"/>
        <v>4</v>
      </c>
      <c r="N43" s="160" t="str">
        <f t="shared" si="4"/>
        <v>0</v>
      </c>
      <c r="O43" s="160" t="str">
        <f t="shared" si="4"/>
        <v>0</v>
      </c>
      <c r="P43" s="160" t="str">
        <f t="shared" si="4"/>
        <v>0</v>
      </c>
      <c r="Q43" s="160" t="str">
        <f t="shared" si="4"/>
        <v>0</v>
      </c>
      <c r="R43" s="160" t="str">
        <f t="shared" si="4"/>
        <v>0</v>
      </c>
      <c r="S43" s="160" t="str">
        <f t="shared" si="4"/>
        <v xml:space="preserve"> </v>
      </c>
      <c r="T43" s="160" t="str">
        <f t="shared" si="4"/>
        <v xml:space="preserve"> </v>
      </c>
      <c r="U43" s="160" t="str">
        <f t="shared" si="4"/>
        <v xml:space="preserve"> </v>
      </c>
      <c r="V43" s="160" t="str">
        <f t="shared" si="4"/>
        <v xml:space="preserve"> </v>
      </c>
      <c r="W43" s="160" t="str">
        <f t="shared" si="4"/>
        <v xml:space="preserve"> </v>
      </c>
      <c r="X43" s="160" t="str">
        <f t="shared" si="4"/>
        <v>4</v>
      </c>
      <c r="Y43" s="160" t="str">
        <f t="shared" si="4"/>
        <v>0</v>
      </c>
      <c r="Z43" s="160" t="str">
        <f t="shared" si="4"/>
        <v>0</v>
      </c>
      <c r="AA43" s="160" t="str">
        <f t="shared" si="4"/>
        <v>0</v>
      </c>
      <c r="AB43" s="160" t="str">
        <f t="shared" si="4"/>
        <v>0</v>
      </c>
      <c r="AC43" s="828"/>
      <c r="AD43" s="829"/>
      <c r="AE43" s="829"/>
      <c r="AF43" s="829"/>
      <c r="AG43" s="830"/>
    </row>
    <row r="44" spans="2:33" ht="13.5" customHeight="1">
      <c r="B44" s="161" t="s">
        <v>92</v>
      </c>
      <c r="C44" s="162" t="s">
        <v>93</v>
      </c>
      <c r="D44" s="805" t="s">
        <v>100</v>
      </c>
      <c r="E44" s="803"/>
      <c r="F44" s="803"/>
      <c r="G44" s="803"/>
      <c r="H44" s="803"/>
      <c r="I44" s="803"/>
      <c r="J44" s="803"/>
      <c r="K44" s="803"/>
      <c r="L44" s="803"/>
      <c r="M44" s="804"/>
      <c r="N44" s="805" t="s">
        <v>259</v>
      </c>
      <c r="O44" s="803"/>
      <c r="P44" s="804"/>
      <c r="Q44" s="805" t="s">
        <v>260</v>
      </c>
      <c r="R44" s="803"/>
      <c r="S44" s="804"/>
      <c r="T44" s="805" t="s">
        <v>258</v>
      </c>
      <c r="U44" s="803"/>
      <c r="V44" s="804"/>
      <c r="W44" s="805" t="s">
        <v>261</v>
      </c>
      <c r="X44" s="803"/>
      <c r="Y44" s="803"/>
      <c r="Z44" s="804"/>
      <c r="AA44" s="805" t="s">
        <v>262</v>
      </c>
      <c r="AB44" s="803"/>
      <c r="AC44" s="803"/>
      <c r="AD44" s="804"/>
      <c r="AE44" s="805" t="s">
        <v>263</v>
      </c>
      <c r="AF44" s="803"/>
      <c r="AG44" s="806"/>
    </row>
    <row r="45" spans="2:33" ht="20.100000000000001" customHeight="1">
      <c r="B45" s="58">
        <f t="shared" ref="B45:C48" si="5">B21</f>
        <v>5</v>
      </c>
      <c r="C45" s="163">
        <f t="shared" si="5"/>
        <v>10</v>
      </c>
      <c r="D45" s="835" t="str">
        <f>D21</f>
        <v>AA-001</v>
      </c>
      <c r="E45" s="836"/>
      <c r="F45" s="836"/>
      <c r="G45" s="836"/>
      <c r="H45" s="836"/>
      <c r="I45" s="836"/>
      <c r="J45" s="836"/>
      <c r="K45" s="836"/>
      <c r="L45" s="836"/>
      <c r="M45" s="837"/>
      <c r="N45" s="838" t="str">
        <f>N21</f>
        <v>R</v>
      </c>
      <c r="O45" s="839"/>
      <c r="P45" s="840"/>
      <c r="Q45" s="838">
        <f>Q21</f>
        <v>10</v>
      </c>
      <c r="R45" s="839"/>
      <c r="S45" s="840"/>
      <c r="T45" s="841">
        <f>T21</f>
        <v>10000</v>
      </c>
      <c r="U45" s="842"/>
      <c r="V45" s="843"/>
      <c r="W45" s="841">
        <f>W21</f>
        <v>100000</v>
      </c>
      <c r="X45" s="842"/>
      <c r="Y45" s="842"/>
      <c r="Z45" s="843"/>
      <c r="AA45" s="841">
        <f>AA21</f>
        <v>10000</v>
      </c>
      <c r="AB45" s="842"/>
      <c r="AC45" s="842"/>
      <c r="AD45" s="843"/>
      <c r="AE45" s="838">
        <f>AE21</f>
        <v>0</v>
      </c>
      <c r="AF45" s="839"/>
      <c r="AG45" s="844"/>
    </row>
    <row r="46" spans="2:33" ht="20.100000000000001" customHeight="1">
      <c r="B46" s="58">
        <f t="shared" si="5"/>
        <v>5</v>
      </c>
      <c r="C46" s="163">
        <f t="shared" si="5"/>
        <v>10</v>
      </c>
      <c r="D46" s="835" t="str">
        <f>D22</f>
        <v>AA-001</v>
      </c>
      <c r="E46" s="836"/>
      <c r="F46" s="836"/>
      <c r="G46" s="836"/>
      <c r="H46" s="836"/>
      <c r="I46" s="836"/>
      <c r="J46" s="836"/>
      <c r="K46" s="836"/>
      <c r="L46" s="836"/>
      <c r="M46" s="837"/>
      <c r="N46" s="838" t="str">
        <f>N22</f>
        <v>R</v>
      </c>
      <c r="O46" s="839"/>
      <c r="P46" s="840"/>
      <c r="Q46" s="838">
        <f>Q22</f>
        <v>30</v>
      </c>
      <c r="R46" s="839"/>
      <c r="S46" s="840"/>
      <c r="T46" s="841">
        <f>T22</f>
        <v>10000</v>
      </c>
      <c r="U46" s="842"/>
      <c r="V46" s="843"/>
      <c r="W46" s="841">
        <f>W22</f>
        <v>300000</v>
      </c>
      <c r="X46" s="842"/>
      <c r="Y46" s="842"/>
      <c r="Z46" s="843"/>
      <c r="AA46" s="841">
        <f>AA22</f>
        <v>30000</v>
      </c>
      <c r="AB46" s="842"/>
      <c r="AC46" s="842"/>
      <c r="AD46" s="843"/>
      <c r="AE46" s="838">
        <f>AE22</f>
        <v>0</v>
      </c>
      <c r="AF46" s="839"/>
      <c r="AG46" s="844"/>
    </row>
    <row r="47" spans="2:33" ht="20.100000000000001" customHeight="1">
      <c r="B47" s="58">
        <f t="shared" si="5"/>
        <v>0</v>
      </c>
      <c r="C47" s="163">
        <f t="shared" si="5"/>
        <v>0</v>
      </c>
      <c r="D47" s="835">
        <f>D23</f>
        <v>0</v>
      </c>
      <c r="E47" s="836"/>
      <c r="F47" s="836"/>
      <c r="G47" s="836"/>
      <c r="H47" s="836"/>
      <c r="I47" s="836"/>
      <c r="J47" s="836"/>
      <c r="K47" s="836"/>
      <c r="L47" s="836"/>
      <c r="M47" s="837"/>
      <c r="N47" s="838">
        <f>N23</f>
        <v>0</v>
      </c>
      <c r="O47" s="839"/>
      <c r="P47" s="840"/>
      <c r="Q47" s="838">
        <f>Q23</f>
        <v>0</v>
      </c>
      <c r="R47" s="839"/>
      <c r="S47" s="840"/>
      <c r="T47" s="841">
        <f>T23</f>
        <v>0</v>
      </c>
      <c r="U47" s="842"/>
      <c r="V47" s="843"/>
      <c r="W47" s="841">
        <f>W23</f>
        <v>0</v>
      </c>
      <c r="X47" s="842"/>
      <c r="Y47" s="842"/>
      <c r="Z47" s="843"/>
      <c r="AA47" s="841">
        <f>AA23</f>
        <v>0</v>
      </c>
      <c r="AB47" s="842"/>
      <c r="AC47" s="842"/>
      <c r="AD47" s="843"/>
      <c r="AE47" s="838">
        <f>AE23</f>
        <v>0</v>
      </c>
      <c r="AF47" s="839"/>
      <c r="AG47" s="844"/>
    </row>
    <row r="48" spans="2:33" ht="20.100000000000001" customHeight="1">
      <c r="B48" s="58">
        <f t="shared" si="5"/>
        <v>0</v>
      </c>
      <c r="C48" s="163">
        <f t="shared" si="5"/>
        <v>0</v>
      </c>
      <c r="D48" s="835">
        <f>D24</f>
        <v>0</v>
      </c>
      <c r="E48" s="836"/>
      <c r="F48" s="836"/>
      <c r="G48" s="836"/>
      <c r="H48" s="836"/>
      <c r="I48" s="836"/>
      <c r="J48" s="836"/>
      <c r="K48" s="836"/>
      <c r="L48" s="836"/>
      <c r="M48" s="837"/>
      <c r="N48" s="838">
        <f>N24</f>
        <v>0</v>
      </c>
      <c r="O48" s="839"/>
      <c r="P48" s="840"/>
      <c r="Q48" s="838">
        <f>Q24</f>
        <v>0</v>
      </c>
      <c r="R48" s="839"/>
      <c r="S48" s="840"/>
      <c r="T48" s="841">
        <f>T24</f>
        <v>0</v>
      </c>
      <c r="U48" s="842"/>
      <c r="V48" s="843"/>
      <c r="W48" s="841">
        <f>W24</f>
        <v>0</v>
      </c>
      <c r="X48" s="842"/>
      <c r="Y48" s="842"/>
      <c r="Z48" s="843"/>
      <c r="AA48" s="841">
        <f>AA24</f>
        <v>0</v>
      </c>
      <c r="AB48" s="842"/>
      <c r="AC48" s="842"/>
      <c r="AD48" s="843"/>
      <c r="AE48" s="838">
        <f>AE24</f>
        <v>0</v>
      </c>
      <c r="AF48" s="839"/>
      <c r="AG48" s="844"/>
    </row>
    <row r="49" spans="2:33" ht="13.5" customHeight="1">
      <c r="B49" s="822" t="s">
        <v>103</v>
      </c>
      <c r="C49" s="849"/>
      <c r="D49" s="849"/>
      <c r="E49" s="849"/>
      <c r="F49" s="823"/>
      <c r="G49" s="824" t="s">
        <v>104</v>
      </c>
      <c r="H49" s="849"/>
      <c r="I49" s="849"/>
      <c r="J49" s="849"/>
      <c r="K49" s="823"/>
      <c r="L49" s="824" t="s">
        <v>105</v>
      </c>
      <c r="M49" s="849"/>
      <c r="N49" s="849"/>
      <c r="O49" s="849"/>
      <c r="P49" s="823"/>
      <c r="Q49" s="824" t="s">
        <v>106</v>
      </c>
      <c r="R49" s="849"/>
      <c r="S49" s="849"/>
      <c r="T49" s="849"/>
      <c r="U49" s="823"/>
      <c r="V49" s="824" t="s">
        <v>107</v>
      </c>
      <c r="W49" s="849"/>
      <c r="X49" s="849"/>
      <c r="Y49" s="849"/>
      <c r="Z49" s="823"/>
      <c r="AA49" s="850" t="s">
        <v>108</v>
      </c>
      <c r="AB49" s="851"/>
      <c r="AC49" s="851"/>
      <c r="AD49" s="851"/>
      <c r="AE49" s="854" t="str">
        <f>AE25</f>
        <v>영수</v>
      </c>
      <c r="AF49" s="854"/>
      <c r="AG49" s="856" t="s">
        <v>109</v>
      </c>
    </row>
    <row r="50" spans="2:33" ht="20.100000000000001" customHeight="1" thickBot="1">
      <c r="B50" s="858">
        <f>B26</f>
        <v>440000</v>
      </c>
      <c r="C50" s="859"/>
      <c r="D50" s="859"/>
      <c r="E50" s="859"/>
      <c r="F50" s="860"/>
      <c r="G50" s="845">
        <f>G26</f>
        <v>0</v>
      </c>
      <c r="H50" s="846"/>
      <c r="I50" s="846"/>
      <c r="J50" s="846"/>
      <c r="K50" s="847"/>
      <c r="L50" s="845">
        <f>L26</f>
        <v>0</v>
      </c>
      <c r="M50" s="846"/>
      <c r="N50" s="846"/>
      <c r="O50" s="846"/>
      <c r="P50" s="847"/>
      <c r="Q50" s="845">
        <f>Q26</f>
        <v>0</v>
      </c>
      <c r="R50" s="846"/>
      <c r="S50" s="846"/>
      <c r="T50" s="846"/>
      <c r="U50" s="847"/>
      <c r="V50" s="845">
        <f>V26</f>
        <v>15000</v>
      </c>
      <c r="W50" s="846"/>
      <c r="X50" s="846"/>
      <c r="Y50" s="846"/>
      <c r="Z50" s="847"/>
      <c r="AA50" s="852"/>
      <c r="AB50" s="853"/>
      <c r="AC50" s="853"/>
      <c r="AD50" s="853"/>
      <c r="AE50" s="855"/>
      <c r="AF50" s="855"/>
      <c r="AG50" s="857"/>
    </row>
    <row r="51" spans="2:33" s="164" customFormat="1" ht="12" customHeight="1">
      <c r="B51" s="49" t="s">
        <v>110</v>
      </c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848" t="s">
        <v>121</v>
      </c>
      <c r="W51" s="848"/>
      <c r="X51" s="848"/>
      <c r="Y51" s="848"/>
      <c r="Z51" s="848"/>
      <c r="AA51" s="848"/>
      <c r="AB51" s="848"/>
      <c r="AC51" s="848"/>
      <c r="AD51" s="848"/>
      <c r="AE51" s="848"/>
      <c r="AF51" s="848"/>
      <c r="AG51" s="848"/>
    </row>
  </sheetData>
  <sheetProtection sheet="1" objects="1" scenarios="1" selectLockedCells="1"/>
  <mergeCells count="246">
    <mergeCell ref="G50:K50"/>
    <mergeCell ref="L50:P50"/>
    <mergeCell ref="Q50:U50"/>
    <mergeCell ref="V50:Z50"/>
    <mergeCell ref="V51:AG51"/>
    <mergeCell ref="AE48:AG48"/>
    <mergeCell ref="B49:F49"/>
    <mergeCell ref="G49:K49"/>
    <mergeCell ref="L49:P49"/>
    <mergeCell ref="Q49:U49"/>
    <mergeCell ref="V49:Z49"/>
    <mergeCell ref="AA49:AD50"/>
    <mergeCell ref="AE49:AF50"/>
    <mergeCell ref="AG49:AG50"/>
    <mergeCell ref="B50:F50"/>
    <mergeCell ref="D48:M48"/>
    <mergeCell ref="N48:P48"/>
    <mergeCell ref="Q48:S48"/>
    <mergeCell ref="T48:V48"/>
    <mergeCell ref="W48:Z48"/>
    <mergeCell ref="AA48:AD48"/>
    <mergeCell ref="D45:M45"/>
    <mergeCell ref="N45:P45"/>
    <mergeCell ref="Q45:S45"/>
    <mergeCell ref="T45:V45"/>
    <mergeCell ref="W45:Z45"/>
    <mergeCell ref="AA45:AD45"/>
    <mergeCell ref="AE45:AG45"/>
    <mergeCell ref="AE46:AG46"/>
    <mergeCell ref="D47:M47"/>
    <mergeCell ref="N47:P47"/>
    <mergeCell ref="Q47:S47"/>
    <mergeCell ref="T47:V47"/>
    <mergeCell ref="W47:Z47"/>
    <mergeCell ref="AA47:AD47"/>
    <mergeCell ref="AE47:AG47"/>
    <mergeCell ref="D46:M46"/>
    <mergeCell ref="N46:P46"/>
    <mergeCell ref="Q46:S46"/>
    <mergeCell ref="T46:V46"/>
    <mergeCell ref="W46:Z46"/>
    <mergeCell ref="AA46:AD46"/>
    <mergeCell ref="B42:C42"/>
    <mergeCell ref="F42:G42"/>
    <mergeCell ref="AC42:AG43"/>
    <mergeCell ref="B43:C43"/>
    <mergeCell ref="F43:G43"/>
    <mergeCell ref="D44:M44"/>
    <mergeCell ref="N44:P44"/>
    <mergeCell ref="Q44:S44"/>
    <mergeCell ref="T44:V44"/>
    <mergeCell ref="W44:Z44"/>
    <mergeCell ref="AA44:AD44"/>
    <mergeCell ref="AE44:AG44"/>
    <mergeCell ref="B41:E41"/>
    <mergeCell ref="F41:R41"/>
    <mergeCell ref="S41:AB41"/>
    <mergeCell ref="AC41:AG41"/>
    <mergeCell ref="C39:E40"/>
    <mergeCell ref="V39:AA40"/>
    <mergeCell ref="AB39:AB40"/>
    <mergeCell ref="AC39:AG40"/>
    <mergeCell ref="S39:U40"/>
    <mergeCell ref="F39:K40"/>
    <mergeCell ref="B33:B40"/>
    <mergeCell ref="C33:E34"/>
    <mergeCell ref="V33:V34"/>
    <mergeCell ref="W33:W34"/>
    <mergeCell ref="X33:X34"/>
    <mergeCell ref="L35:L36"/>
    <mergeCell ref="M35:P36"/>
    <mergeCell ref="Q35:Q36"/>
    <mergeCell ref="C36:E36"/>
    <mergeCell ref="S36:U36"/>
    <mergeCell ref="C37:E37"/>
    <mergeCell ref="V37:AG38"/>
    <mergeCell ref="C38:E38"/>
    <mergeCell ref="S38:U38"/>
    <mergeCell ref="C35:E35"/>
    <mergeCell ref="V35:AA36"/>
    <mergeCell ref="AB35:AB36"/>
    <mergeCell ref="AC35:AF36"/>
    <mergeCell ref="AG35:AG36"/>
    <mergeCell ref="L39:L40"/>
    <mergeCell ref="M39:Q40"/>
    <mergeCell ref="G33:G34"/>
    <mergeCell ref="H33:H34"/>
    <mergeCell ref="I33:I34"/>
    <mergeCell ref="J33:J34"/>
    <mergeCell ref="AE33:AE34"/>
    <mergeCell ref="AF33:AF34"/>
    <mergeCell ref="AG33:AG34"/>
    <mergeCell ref="R33:R40"/>
    <mergeCell ref="S33:U34"/>
    <mergeCell ref="F33:F34"/>
    <mergeCell ref="S35:U35"/>
    <mergeCell ref="F35:K36"/>
    <mergeCell ref="S37:U37"/>
    <mergeCell ref="F37:Q38"/>
    <mergeCell ref="X27:AG27"/>
    <mergeCell ref="B31:P32"/>
    <mergeCell ref="Q31:Q32"/>
    <mergeCell ref="R31:V31"/>
    <mergeCell ref="W31:W32"/>
    <mergeCell ref="X31:AA31"/>
    <mergeCell ref="Y33:Y34"/>
    <mergeCell ref="Z33:Z34"/>
    <mergeCell ref="AA33:AA34"/>
    <mergeCell ref="AB33:AB34"/>
    <mergeCell ref="AC33:AC34"/>
    <mergeCell ref="AD33:AD34"/>
    <mergeCell ref="AB31:AC31"/>
    <mergeCell ref="AE31:AF31"/>
    <mergeCell ref="R32:V32"/>
    <mergeCell ref="X32:AA32"/>
    <mergeCell ref="AB32:AG32"/>
    <mergeCell ref="M33:M34"/>
    <mergeCell ref="N33:N34"/>
    <mergeCell ref="O33:O34"/>
    <mergeCell ref="P33:P34"/>
    <mergeCell ref="Q33:Q34"/>
    <mergeCell ref="K33:K34"/>
    <mergeCell ref="L33:L34"/>
    <mergeCell ref="AE24:AG24"/>
    <mergeCell ref="B25:F25"/>
    <mergeCell ref="G25:K25"/>
    <mergeCell ref="L25:P25"/>
    <mergeCell ref="Q25:U25"/>
    <mergeCell ref="V25:Z25"/>
    <mergeCell ref="AA25:AD26"/>
    <mergeCell ref="AE25:AF26"/>
    <mergeCell ref="AG25:AG26"/>
    <mergeCell ref="B26:F26"/>
    <mergeCell ref="D24:M24"/>
    <mergeCell ref="N24:P24"/>
    <mergeCell ref="Q24:S24"/>
    <mergeCell ref="T24:V24"/>
    <mergeCell ref="W24:Z24"/>
    <mergeCell ref="AA24:AD24"/>
    <mergeCell ref="G26:K26"/>
    <mergeCell ref="L26:P26"/>
    <mergeCell ref="Q26:U26"/>
    <mergeCell ref="V26:Z26"/>
    <mergeCell ref="D21:M21"/>
    <mergeCell ref="N21:P21"/>
    <mergeCell ref="Q21:S21"/>
    <mergeCell ref="T21:V21"/>
    <mergeCell ref="W21:Z21"/>
    <mergeCell ref="AA21:AD21"/>
    <mergeCell ref="AE21:AG21"/>
    <mergeCell ref="AE22:AG22"/>
    <mergeCell ref="D23:M23"/>
    <mergeCell ref="N23:P23"/>
    <mergeCell ref="Q23:S23"/>
    <mergeCell ref="T23:V23"/>
    <mergeCell ref="W23:Z23"/>
    <mergeCell ref="AA23:AD23"/>
    <mergeCell ref="AE23:AG23"/>
    <mergeCell ref="D22:M22"/>
    <mergeCell ref="N22:P22"/>
    <mergeCell ref="Q22:S22"/>
    <mergeCell ref="T22:V22"/>
    <mergeCell ref="W22:Z22"/>
    <mergeCell ref="AA22:AD22"/>
    <mergeCell ref="B18:C18"/>
    <mergeCell ref="F18:G18"/>
    <mergeCell ref="AC18:AG19"/>
    <mergeCell ref="B19:C19"/>
    <mergeCell ref="F19:G19"/>
    <mergeCell ref="D20:M20"/>
    <mergeCell ref="N20:P20"/>
    <mergeCell ref="Q20:S20"/>
    <mergeCell ref="T20:V20"/>
    <mergeCell ref="W20:Z20"/>
    <mergeCell ref="AA20:AD20"/>
    <mergeCell ref="AE20:AG20"/>
    <mergeCell ref="B17:E17"/>
    <mergeCell ref="F17:R17"/>
    <mergeCell ref="S17:AB17"/>
    <mergeCell ref="AC17:AG17"/>
    <mergeCell ref="C15:E16"/>
    <mergeCell ref="V15:AA16"/>
    <mergeCell ref="AB15:AB16"/>
    <mergeCell ref="AC15:AG16"/>
    <mergeCell ref="S15:U16"/>
    <mergeCell ref="F15:K16"/>
    <mergeCell ref="L15:L16"/>
    <mergeCell ref="M15:Q16"/>
    <mergeCell ref="AB9:AB10"/>
    <mergeCell ref="AC9:AC10"/>
    <mergeCell ref="M11:P12"/>
    <mergeCell ref="Q11:Q12"/>
    <mergeCell ref="C12:E12"/>
    <mergeCell ref="S12:U12"/>
    <mergeCell ref="C13:E13"/>
    <mergeCell ref="V13:AG14"/>
    <mergeCell ref="S13:U13"/>
    <mergeCell ref="F13:Q14"/>
    <mergeCell ref="C14:E14"/>
    <mergeCell ref="S14:U14"/>
    <mergeCell ref="J9:J10"/>
    <mergeCell ref="K9:K10"/>
    <mergeCell ref="L9:L10"/>
    <mergeCell ref="M9:M10"/>
    <mergeCell ref="N9:N10"/>
    <mergeCell ref="O9:O10"/>
    <mergeCell ref="R9:R16"/>
    <mergeCell ref="S9:U10"/>
    <mergeCell ref="F9:F10"/>
    <mergeCell ref="G9:G10"/>
    <mergeCell ref="H9:H10"/>
    <mergeCell ref="I9:I10"/>
    <mergeCell ref="AD9:AD10"/>
    <mergeCell ref="AE9:AE10"/>
    <mergeCell ref="AF9:AF10"/>
    <mergeCell ref="AG9:AG10"/>
    <mergeCell ref="X8:AA8"/>
    <mergeCell ref="AB8:AG8"/>
    <mergeCell ref="B9:B16"/>
    <mergeCell ref="C9:E10"/>
    <mergeCell ref="V9:V10"/>
    <mergeCell ref="W9:W10"/>
    <mergeCell ref="X9:X10"/>
    <mergeCell ref="Y9:Y10"/>
    <mergeCell ref="Z9:Z10"/>
    <mergeCell ref="AA9:AA10"/>
    <mergeCell ref="P9:P10"/>
    <mergeCell ref="Q9:Q10"/>
    <mergeCell ref="C11:E11"/>
    <mergeCell ref="V11:AA12"/>
    <mergeCell ref="AB11:AB12"/>
    <mergeCell ref="AC11:AF12"/>
    <mergeCell ref="AG11:AG12"/>
    <mergeCell ref="S11:U11"/>
    <mergeCell ref="F11:K12"/>
    <mergeCell ref="L11:L12"/>
    <mergeCell ref="W6:AB6"/>
    <mergeCell ref="AC6:AG6"/>
    <mergeCell ref="B7:P8"/>
    <mergeCell ref="Q7:Q8"/>
    <mergeCell ref="R7:V7"/>
    <mergeCell ref="W7:W8"/>
    <mergeCell ref="X7:AA7"/>
    <mergeCell ref="AB7:AC7"/>
    <mergeCell ref="AE7:AF7"/>
    <mergeCell ref="R8:V8"/>
  </mergeCells>
  <phoneticPr fontId="2" type="noConversion"/>
  <printOptions horizontalCentered="1"/>
  <pageMargins left="0.74803149606299213" right="0.74803149606299213" top="0.59055118110236227" bottom="0.39370078740157483" header="0.39370078740157483" footer="0.39370078740157483"/>
  <pageSetup paperSize="9" orientation="portrait" r:id="rId1"/>
  <headerFooter alignWithMargins="0"/>
  <drawing r:id="rId2"/>
  <legacyDrawing r:id="rId3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3">
    <tabColor rgb="FFFE8081"/>
    <pageSetUpPr autoPageBreaks="0"/>
  </sheetPr>
  <dimension ref="A1:IV51"/>
  <sheetViews>
    <sheetView showGridLines="0" showRowColHeaders="0" showZeros="0" workbookViewId="0"/>
  </sheetViews>
  <sheetFormatPr defaultColWidth="0" defaultRowHeight="13.5" customHeight="1"/>
  <cols>
    <col min="1" max="46" width="2.33203125" style="31" customWidth="1"/>
    <col min="47" max="47" width="2.44140625" style="31" customWidth="1"/>
    <col min="48" max="81" width="2.33203125" style="31" customWidth="1"/>
    <col min="82" max="82" width="2.33203125" style="31" hidden="1" customWidth="1"/>
    <col min="83" max="255" width="2.33203125" style="31" customWidth="1"/>
    <col min="256" max="16384" width="2.33203125" style="31" hidden="1"/>
  </cols>
  <sheetData>
    <row r="1" spans="2:256" ht="20.100000000000001" customHeight="1"/>
    <row r="2" spans="2:256" ht="20.100000000000001" customHeight="1"/>
    <row r="3" spans="2:256" ht="20.100000000000001" customHeight="1"/>
    <row r="4" spans="2:256" ht="20.100000000000001" customHeight="1"/>
    <row r="5" spans="2:256" ht="20.100000000000001" customHeight="1"/>
    <row r="6" spans="2:256" ht="13.5" customHeight="1" thickBot="1">
      <c r="B6" s="36" t="s">
        <v>122</v>
      </c>
      <c r="C6" s="36"/>
      <c r="D6" s="37"/>
      <c r="E6" s="37"/>
      <c r="F6" s="37"/>
      <c r="G6" s="37"/>
      <c r="H6" s="38"/>
      <c r="I6" s="38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610"/>
      <c r="X6" s="610"/>
      <c r="Y6" s="610"/>
      <c r="Z6" s="610"/>
      <c r="AA6" s="610"/>
      <c r="AB6" s="610"/>
      <c r="AC6" s="610"/>
      <c r="AD6" s="610"/>
      <c r="AE6" s="610"/>
      <c r="AF6" s="610"/>
      <c r="AG6" s="610"/>
    </row>
    <row r="7" spans="2:256" ht="20.100000000000001" customHeight="1">
      <c r="B7" s="611" t="s">
        <v>123</v>
      </c>
      <c r="C7" s="612"/>
      <c r="D7" s="612"/>
      <c r="E7" s="612"/>
      <c r="F7" s="612"/>
      <c r="G7" s="612"/>
      <c r="H7" s="612"/>
      <c r="I7" s="612"/>
      <c r="J7" s="612"/>
      <c r="K7" s="612"/>
      <c r="L7" s="612"/>
      <c r="M7" s="612"/>
      <c r="N7" s="612"/>
      <c r="O7" s="612"/>
      <c r="P7" s="612"/>
      <c r="Q7" s="616" t="s">
        <v>124</v>
      </c>
      <c r="R7" s="618" t="s">
        <v>125</v>
      </c>
      <c r="S7" s="618"/>
      <c r="T7" s="618"/>
      <c r="U7" s="618"/>
      <c r="V7" s="618"/>
      <c r="W7" s="618" t="s">
        <v>126</v>
      </c>
      <c r="X7" s="620" t="s">
        <v>127</v>
      </c>
      <c r="Y7" s="621"/>
      <c r="Z7" s="621"/>
      <c r="AA7" s="622"/>
      <c r="AB7" s="623"/>
      <c r="AC7" s="624"/>
      <c r="AD7" s="257" t="s">
        <v>128</v>
      </c>
      <c r="AE7" s="623"/>
      <c r="AF7" s="624"/>
      <c r="AG7" s="39" t="s">
        <v>129</v>
      </c>
      <c r="AQ7" s="32"/>
      <c r="AR7" s="32"/>
      <c r="AS7" s="32"/>
      <c r="AT7" s="32"/>
      <c r="IV7" s="32" t="s">
        <v>71</v>
      </c>
    </row>
    <row r="8" spans="2:256" ht="20.100000000000001" customHeight="1" thickBot="1">
      <c r="B8" s="613"/>
      <c r="C8" s="614"/>
      <c r="D8" s="614"/>
      <c r="E8" s="614"/>
      <c r="F8" s="615"/>
      <c r="G8" s="615"/>
      <c r="H8" s="615"/>
      <c r="I8" s="615"/>
      <c r="J8" s="615"/>
      <c r="K8" s="615"/>
      <c r="L8" s="615"/>
      <c r="M8" s="615"/>
      <c r="N8" s="615"/>
      <c r="O8" s="615"/>
      <c r="P8" s="615"/>
      <c r="Q8" s="617"/>
      <c r="R8" s="625" t="s">
        <v>130</v>
      </c>
      <c r="S8" s="625"/>
      <c r="T8" s="625"/>
      <c r="U8" s="625"/>
      <c r="V8" s="619"/>
      <c r="W8" s="619"/>
      <c r="X8" s="630" t="s">
        <v>131</v>
      </c>
      <c r="Y8" s="631"/>
      <c r="Z8" s="631"/>
      <c r="AA8" s="632"/>
      <c r="AB8" s="633"/>
      <c r="AC8" s="634"/>
      <c r="AD8" s="634"/>
      <c r="AE8" s="634"/>
      <c r="AF8" s="634"/>
      <c r="AG8" s="635"/>
    </row>
    <row r="9" spans="2:256" ht="13.5" customHeight="1">
      <c r="B9" s="636" t="s">
        <v>132</v>
      </c>
      <c r="C9" s="638" t="s">
        <v>133</v>
      </c>
      <c r="D9" s="638"/>
      <c r="E9" s="639"/>
      <c r="F9" s="640" t="str">
        <f>세금계산서!F9</f>
        <v>1</v>
      </c>
      <c r="G9" s="626" t="str">
        <f>세금계산서!G9</f>
        <v>2</v>
      </c>
      <c r="H9" s="626" t="str">
        <f>세금계산서!H9</f>
        <v>3</v>
      </c>
      <c r="I9" s="626" t="str">
        <f>세금계산서!I9</f>
        <v>-</v>
      </c>
      <c r="J9" s="626" t="str">
        <f>세금계산서!J9</f>
        <v>0</v>
      </c>
      <c r="K9" s="626" t="str">
        <f>세금계산서!K9</f>
        <v>1</v>
      </c>
      <c r="L9" s="626" t="str">
        <f>세금계산서!L9</f>
        <v>-</v>
      </c>
      <c r="M9" s="626" t="str">
        <f>세금계산서!M9</f>
        <v>1</v>
      </c>
      <c r="N9" s="626" t="str">
        <f>세금계산서!N9</f>
        <v>2</v>
      </c>
      <c r="O9" s="626" t="str">
        <f>세금계산서!O9</f>
        <v>3</v>
      </c>
      <c r="P9" s="626" t="str">
        <f>세금계산서!P9</f>
        <v>4</v>
      </c>
      <c r="Q9" s="643" t="str">
        <f>세금계산서!Q9</f>
        <v>8</v>
      </c>
      <c r="R9" s="685" t="s">
        <v>125</v>
      </c>
      <c r="S9" s="638" t="s">
        <v>133</v>
      </c>
      <c r="T9" s="638"/>
      <c r="U9" s="639"/>
      <c r="V9" s="640" t="str">
        <f>세금계산서!V9</f>
        <v>1</v>
      </c>
      <c r="W9" s="626" t="str">
        <f>세금계산서!W9</f>
        <v>2</v>
      </c>
      <c r="X9" s="626" t="str">
        <f>세금계산서!X9</f>
        <v>3</v>
      </c>
      <c r="Y9" s="626" t="str">
        <f>세금계산서!Y9</f>
        <v>-</v>
      </c>
      <c r="Z9" s="626" t="str">
        <f>세금계산서!Z9</f>
        <v>0</v>
      </c>
      <c r="AA9" s="626" t="str">
        <f>세금계산서!AA9</f>
        <v>1</v>
      </c>
      <c r="AB9" s="626" t="str">
        <f>세금계산서!AB9</f>
        <v>-</v>
      </c>
      <c r="AC9" s="626" t="str">
        <f>세금계산서!AC9</f>
        <v>1</v>
      </c>
      <c r="AD9" s="626" t="str">
        <f>세금계산서!AD9</f>
        <v>2</v>
      </c>
      <c r="AE9" s="626" t="str">
        <f>세금계산서!AE9</f>
        <v>3</v>
      </c>
      <c r="AF9" s="626" t="str">
        <f>세금계산서!AF9</f>
        <v>4</v>
      </c>
      <c r="AG9" s="628" t="str">
        <f>세금계산서!AG9</f>
        <v>7</v>
      </c>
    </row>
    <row r="10" spans="2:256" ht="13.5" customHeight="1" thickBot="1">
      <c r="B10" s="636"/>
      <c r="C10" s="638"/>
      <c r="D10" s="638"/>
      <c r="E10" s="639"/>
      <c r="F10" s="687"/>
      <c r="G10" s="642"/>
      <c r="H10" s="642"/>
      <c r="I10" s="642"/>
      <c r="J10" s="642"/>
      <c r="K10" s="642"/>
      <c r="L10" s="642"/>
      <c r="M10" s="642"/>
      <c r="N10" s="642"/>
      <c r="O10" s="642"/>
      <c r="P10" s="642"/>
      <c r="Q10" s="644"/>
      <c r="R10" s="685"/>
      <c r="S10" s="638"/>
      <c r="T10" s="638"/>
      <c r="U10" s="639"/>
      <c r="V10" s="641"/>
      <c r="W10" s="627"/>
      <c r="X10" s="627"/>
      <c r="Y10" s="627"/>
      <c r="Z10" s="627"/>
      <c r="AA10" s="627"/>
      <c r="AB10" s="627"/>
      <c r="AC10" s="627"/>
      <c r="AD10" s="627"/>
      <c r="AE10" s="627"/>
      <c r="AF10" s="627"/>
      <c r="AG10" s="629"/>
    </row>
    <row r="11" spans="2:256" ht="13.5" customHeight="1">
      <c r="B11" s="636"/>
      <c r="C11" s="645" t="s">
        <v>134</v>
      </c>
      <c r="D11" s="645"/>
      <c r="E11" s="646"/>
      <c r="F11" s="661" t="str">
        <f>세금계산서!F11</f>
        <v>○○상사</v>
      </c>
      <c r="G11" s="662"/>
      <c r="H11" s="662"/>
      <c r="I11" s="662"/>
      <c r="J11" s="662"/>
      <c r="K11" s="663"/>
      <c r="L11" s="667" t="s">
        <v>135</v>
      </c>
      <c r="M11" s="661" t="str">
        <f>세금계산서!M11</f>
        <v>김○○</v>
      </c>
      <c r="N11" s="662"/>
      <c r="O11" s="662"/>
      <c r="P11" s="662"/>
      <c r="Q11" s="669" t="s">
        <v>136</v>
      </c>
      <c r="R11" s="685"/>
      <c r="S11" s="645" t="s">
        <v>134</v>
      </c>
      <c r="T11" s="645"/>
      <c r="U11" s="645"/>
      <c r="V11" s="647" t="str">
        <f>세금계산서!V11</f>
        <v>○○기업</v>
      </c>
      <c r="W11" s="648"/>
      <c r="X11" s="648"/>
      <c r="Y11" s="648"/>
      <c r="Z11" s="648"/>
      <c r="AA11" s="649"/>
      <c r="AB11" s="653" t="s">
        <v>135</v>
      </c>
      <c r="AC11" s="655" t="str">
        <f>세금계산서!AC11</f>
        <v>최○○</v>
      </c>
      <c r="AD11" s="655"/>
      <c r="AE11" s="655"/>
      <c r="AF11" s="656"/>
      <c r="AG11" s="659" t="s">
        <v>136</v>
      </c>
    </row>
    <row r="12" spans="2:256" ht="13.5" customHeight="1" thickBot="1">
      <c r="B12" s="636"/>
      <c r="C12" s="671" t="s">
        <v>137</v>
      </c>
      <c r="D12" s="671"/>
      <c r="E12" s="672"/>
      <c r="F12" s="664"/>
      <c r="G12" s="665"/>
      <c r="H12" s="665"/>
      <c r="I12" s="665"/>
      <c r="J12" s="665"/>
      <c r="K12" s="666"/>
      <c r="L12" s="668"/>
      <c r="M12" s="664"/>
      <c r="N12" s="665"/>
      <c r="O12" s="665"/>
      <c r="P12" s="665"/>
      <c r="Q12" s="670"/>
      <c r="R12" s="685"/>
      <c r="S12" s="671" t="s">
        <v>137</v>
      </c>
      <c r="T12" s="671"/>
      <c r="U12" s="671"/>
      <c r="V12" s="650"/>
      <c r="W12" s="651"/>
      <c r="X12" s="651"/>
      <c r="Y12" s="651"/>
      <c r="Z12" s="651"/>
      <c r="AA12" s="652"/>
      <c r="AB12" s="654"/>
      <c r="AC12" s="657"/>
      <c r="AD12" s="657"/>
      <c r="AE12" s="657"/>
      <c r="AF12" s="658"/>
      <c r="AG12" s="660"/>
    </row>
    <row r="13" spans="2:256" ht="13.5" customHeight="1">
      <c r="B13" s="636"/>
      <c r="C13" s="645" t="s">
        <v>138</v>
      </c>
      <c r="D13" s="645"/>
      <c r="E13" s="645"/>
      <c r="F13" s="679" t="str">
        <f>세금계산서!F13</f>
        <v>서울특별시 강남구 역삼동</v>
      </c>
      <c r="G13" s="680"/>
      <c r="H13" s="680"/>
      <c r="I13" s="680"/>
      <c r="J13" s="680"/>
      <c r="K13" s="680"/>
      <c r="L13" s="680"/>
      <c r="M13" s="680"/>
      <c r="N13" s="680"/>
      <c r="O13" s="680"/>
      <c r="P13" s="680"/>
      <c r="Q13" s="681"/>
      <c r="R13" s="685"/>
      <c r="S13" s="645" t="s">
        <v>138</v>
      </c>
      <c r="T13" s="645"/>
      <c r="U13" s="645"/>
      <c r="V13" s="673" t="str">
        <f>세금계산서!V13</f>
        <v>서울특별시 강남구 역삼동</v>
      </c>
      <c r="W13" s="861"/>
      <c r="X13" s="861"/>
      <c r="Y13" s="861"/>
      <c r="Z13" s="861"/>
      <c r="AA13" s="861"/>
      <c r="AB13" s="861"/>
      <c r="AC13" s="861"/>
      <c r="AD13" s="861"/>
      <c r="AE13" s="861"/>
      <c r="AF13" s="861"/>
      <c r="AG13" s="862"/>
    </row>
    <row r="14" spans="2:256" ht="13.5" customHeight="1">
      <c r="B14" s="636"/>
      <c r="C14" s="671" t="s">
        <v>139</v>
      </c>
      <c r="D14" s="671"/>
      <c r="E14" s="671"/>
      <c r="F14" s="682"/>
      <c r="G14" s="683"/>
      <c r="H14" s="683"/>
      <c r="I14" s="683"/>
      <c r="J14" s="683"/>
      <c r="K14" s="683"/>
      <c r="L14" s="683"/>
      <c r="M14" s="683"/>
      <c r="N14" s="683"/>
      <c r="O14" s="683"/>
      <c r="P14" s="683"/>
      <c r="Q14" s="684"/>
      <c r="R14" s="685"/>
      <c r="S14" s="671" t="s">
        <v>139</v>
      </c>
      <c r="T14" s="671"/>
      <c r="U14" s="671"/>
      <c r="V14" s="682"/>
      <c r="W14" s="683"/>
      <c r="X14" s="683"/>
      <c r="Y14" s="683"/>
      <c r="Z14" s="683"/>
      <c r="AA14" s="683"/>
      <c r="AB14" s="683"/>
      <c r="AC14" s="683"/>
      <c r="AD14" s="683"/>
      <c r="AE14" s="683"/>
      <c r="AF14" s="683"/>
      <c r="AG14" s="863"/>
    </row>
    <row r="15" spans="2:256" ht="13.5" customHeight="1">
      <c r="B15" s="636"/>
      <c r="C15" s="638" t="s">
        <v>140</v>
      </c>
      <c r="D15" s="638"/>
      <c r="E15" s="638"/>
      <c r="F15" s="691" t="str">
        <f>세금계산서!F15</f>
        <v>서비스</v>
      </c>
      <c r="G15" s="648"/>
      <c r="H15" s="648"/>
      <c r="I15" s="648"/>
      <c r="J15" s="648"/>
      <c r="K15" s="649"/>
      <c r="L15" s="653" t="s">
        <v>141</v>
      </c>
      <c r="M15" s="691" t="str">
        <f>세금계산서!M15</f>
        <v>온라인</v>
      </c>
      <c r="N15" s="648"/>
      <c r="O15" s="648"/>
      <c r="P15" s="648"/>
      <c r="Q15" s="649"/>
      <c r="R15" s="685"/>
      <c r="S15" s="638" t="s">
        <v>140</v>
      </c>
      <c r="T15" s="638"/>
      <c r="U15" s="638"/>
      <c r="V15" s="691" t="str">
        <f>세금계산서!V15</f>
        <v>제조업</v>
      </c>
      <c r="W15" s="648"/>
      <c r="X15" s="648"/>
      <c r="Y15" s="648"/>
      <c r="Z15" s="648"/>
      <c r="AA15" s="649"/>
      <c r="AB15" s="653" t="s">
        <v>141</v>
      </c>
      <c r="AC15" s="691" t="str">
        <f>세금계산서!AC15</f>
        <v>자동차부품</v>
      </c>
      <c r="AD15" s="648"/>
      <c r="AE15" s="648"/>
      <c r="AF15" s="648"/>
      <c r="AG15" s="694"/>
    </row>
    <row r="16" spans="2:256" ht="13.5" customHeight="1" thickBot="1">
      <c r="B16" s="637"/>
      <c r="C16" s="645"/>
      <c r="D16" s="645"/>
      <c r="E16" s="645"/>
      <c r="F16" s="692"/>
      <c r="G16" s="651"/>
      <c r="H16" s="651"/>
      <c r="I16" s="651"/>
      <c r="J16" s="651"/>
      <c r="K16" s="652"/>
      <c r="L16" s="654"/>
      <c r="M16" s="692"/>
      <c r="N16" s="651"/>
      <c r="O16" s="651"/>
      <c r="P16" s="651"/>
      <c r="Q16" s="652"/>
      <c r="R16" s="686"/>
      <c r="S16" s="645"/>
      <c r="T16" s="645"/>
      <c r="U16" s="645"/>
      <c r="V16" s="692"/>
      <c r="W16" s="651"/>
      <c r="X16" s="651"/>
      <c r="Y16" s="651"/>
      <c r="Z16" s="651"/>
      <c r="AA16" s="652"/>
      <c r="AB16" s="693"/>
      <c r="AC16" s="692"/>
      <c r="AD16" s="651"/>
      <c r="AE16" s="651"/>
      <c r="AF16" s="651"/>
      <c r="AG16" s="695"/>
    </row>
    <row r="17" spans="2:33" ht="13.5" customHeight="1">
      <c r="B17" s="688" t="s">
        <v>142</v>
      </c>
      <c r="C17" s="689"/>
      <c r="D17" s="689"/>
      <c r="E17" s="689"/>
      <c r="F17" s="689" t="s">
        <v>143</v>
      </c>
      <c r="G17" s="689"/>
      <c r="H17" s="689"/>
      <c r="I17" s="689"/>
      <c r="J17" s="689"/>
      <c r="K17" s="689"/>
      <c r="L17" s="689"/>
      <c r="M17" s="689"/>
      <c r="N17" s="689"/>
      <c r="O17" s="689"/>
      <c r="P17" s="689"/>
      <c r="Q17" s="689"/>
      <c r="R17" s="689"/>
      <c r="S17" s="707" t="s">
        <v>144</v>
      </c>
      <c r="T17" s="708"/>
      <c r="U17" s="708"/>
      <c r="V17" s="708"/>
      <c r="W17" s="708"/>
      <c r="X17" s="708"/>
      <c r="Y17" s="708"/>
      <c r="Z17" s="708"/>
      <c r="AA17" s="708"/>
      <c r="AB17" s="708"/>
      <c r="AC17" s="708"/>
      <c r="AD17" s="708"/>
      <c r="AE17" s="708"/>
      <c r="AF17" s="708"/>
      <c r="AG17" s="867"/>
    </row>
    <row r="18" spans="2:33" ht="13.5" customHeight="1">
      <c r="B18" s="696" t="s">
        <v>145</v>
      </c>
      <c r="C18" s="697"/>
      <c r="D18" s="40" t="s">
        <v>146</v>
      </c>
      <c r="E18" s="40" t="s">
        <v>147</v>
      </c>
      <c r="F18" s="697" t="s">
        <v>148</v>
      </c>
      <c r="G18" s="697"/>
      <c r="H18" s="255" t="s">
        <v>149</v>
      </c>
      <c r="I18" s="40" t="s">
        <v>150</v>
      </c>
      <c r="J18" s="40" t="s">
        <v>151</v>
      </c>
      <c r="K18" s="40" t="s">
        <v>152</v>
      </c>
      <c r="L18" s="40" t="s">
        <v>149</v>
      </c>
      <c r="M18" s="40" t="s">
        <v>150</v>
      </c>
      <c r="N18" s="40" t="s">
        <v>153</v>
      </c>
      <c r="O18" s="40" t="s">
        <v>152</v>
      </c>
      <c r="P18" s="40" t="s">
        <v>149</v>
      </c>
      <c r="Q18" s="40" t="s">
        <v>150</v>
      </c>
      <c r="R18" s="40" t="s">
        <v>147</v>
      </c>
      <c r="S18" s="868"/>
      <c r="T18" s="869"/>
      <c r="U18" s="869"/>
      <c r="V18" s="869"/>
      <c r="W18" s="869"/>
      <c r="X18" s="869"/>
      <c r="Y18" s="869"/>
      <c r="Z18" s="869"/>
      <c r="AA18" s="869"/>
      <c r="AB18" s="869"/>
      <c r="AC18" s="869"/>
      <c r="AD18" s="869"/>
      <c r="AE18" s="869"/>
      <c r="AF18" s="869"/>
      <c r="AG18" s="870"/>
    </row>
    <row r="19" spans="2:33" ht="20.100000000000001" customHeight="1" thickBot="1">
      <c r="B19" s="874">
        <f>세금계산서!B19</f>
        <v>2015</v>
      </c>
      <c r="C19" s="875"/>
      <c r="D19" s="41">
        <f>세금계산서!D19</f>
        <v>5</v>
      </c>
      <c r="E19" s="258">
        <f>세금계산서!E19</f>
        <v>10</v>
      </c>
      <c r="F19" s="876">
        <f>세금계산서!F19</f>
        <v>5</v>
      </c>
      <c r="G19" s="877"/>
      <c r="H19" s="42" t="str">
        <f>세금계산서!H19</f>
        <v xml:space="preserve"> </v>
      </c>
      <c r="I19" s="42" t="str">
        <f>세금계산서!I19</f>
        <v xml:space="preserve"> </v>
      </c>
      <c r="J19" s="42" t="str">
        <f>세금계산서!J19</f>
        <v xml:space="preserve"> </v>
      </c>
      <c r="K19" s="42" t="str">
        <f>세금계산서!K19</f>
        <v xml:space="preserve"> </v>
      </c>
      <c r="L19" s="42" t="str">
        <f>세금계산서!L19</f>
        <v xml:space="preserve"> </v>
      </c>
      <c r="M19" s="42" t="str">
        <f>세금계산서!M19</f>
        <v>4</v>
      </c>
      <c r="N19" s="42" t="str">
        <f>세금계산서!N19</f>
        <v>0</v>
      </c>
      <c r="O19" s="42" t="str">
        <f>세금계산서!O19</f>
        <v>0</v>
      </c>
      <c r="P19" s="42" t="str">
        <f>세금계산서!P19</f>
        <v>0</v>
      </c>
      <c r="Q19" s="42" t="str">
        <f>세금계산서!Q19</f>
        <v>0</v>
      </c>
      <c r="R19" s="42" t="str">
        <f>세금계산서!R19</f>
        <v>0</v>
      </c>
      <c r="S19" s="871"/>
      <c r="T19" s="872"/>
      <c r="U19" s="872"/>
      <c r="V19" s="872"/>
      <c r="W19" s="872"/>
      <c r="X19" s="872"/>
      <c r="Y19" s="872"/>
      <c r="Z19" s="872"/>
      <c r="AA19" s="872"/>
      <c r="AB19" s="872"/>
      <c r="AC19" s="872"/>
      <c r="AD19" s="872"/>
      <c r="AE19" s="872"/>
      <c r="AF19" s="872"/>
      <c r="AG19" s="873"/>
    </row>
    <row r="20" spans="2:33" ht="13.5" customHeight="1">
      <c r="B20" s="33" t="s">
        <v>146</v>
      </c>
      <c r="C20" s="34" t="s">
        <v>147</v>
      </c>
      <c r="D20" s="706" t="s">
        <v>154</v>
      </c>
      <c r="E20" s="706"/>
      <c r="F20" s="706"/>
      <c r="G20" s="706"/>
      <c r="H20" s="706"/>
      <c r="I20" s="706"/>
      <c r="J20" s="706"/>
      <c r="K20" s="706"/>
      <c r="L20" s="706"/>
      <c r="M20" s="706"/>
      <c r="N20" s="706"/>
      <c r="O20" s="706"/>
      <c r="P20" s="864" t="s">
        <v>259</v>
      </c>
      <c r="Q20" s="865"/>
      <c r="R20" s="866"/>
      <c r="S20" s="864" t="s">
        <v>260</v>
      </c>
      <c r="T20" s="865"/>
      <c r="U20" s="866"/>
      <c r="V20" s="864" t="s">
        <v>155</v>
      </c>
      <c r="W20" s="865"/>
      <c r="X20" s="865"/>
      <c r="Y20" s="865"/>
      <c r="Z20" s="866"/>
      <c r="AA20" s="707" t="s">
        <v>261</v>
      </c>
      <c r="AB20" s="708"/>
      <c r="AC20" s="708"/>
      <c r="AD20" s="708"/>
      <c r="AE20" s="709"/>
      <c r="AF20" s="708" t="s">
        <v>156</v>
      </c>
      <c r="AG20" s="867"/>
    </row>
    <row r="21" spans="2:33" ht="20.100000000000001" customHeight="1">
      <c r="B21" s="43">
        <f>세금계산서!B21</f>
        <v>5</v>
      </c>
      <c r="C21" s="44">
        <f>세금계산서!C21</f>
        <v>10</v>
      </c>
      <c r="D21" s="712" t="str">
        <f>세금계산서!D21</f>
        <v>AA-001</v>
      </c>
      <c r="E21" s="713"/>
      <c r="F21" s="713"/>
      <c r="G21" s="713"/>
      <c r="H21" s="713"/>
      <c r="I21" s="713"/>
      <c r="J21" s="713"/>
      <c r="K21" s="713"/>
      <c r="L21" s="713"/>
      <c r="M21" s="713"/>
      <c r="N21" s="713"/>
      <c r="O21" s="714"/>
      <c r="P21" s="878" t="str">
        <f>세금계산서!N21</f>
        <v>R</v>
      </c>
      <c r="Q21" s="878"/>
      <c r="R21" s="878"/>
      <c r="S21" s="878">
        <f>세금계산서!Q21</f>
        <v>10</v>
      </c>
      <c r="T21" s="878"/>
      <c r="U21" s="878"/>
      <c r="V21" s="879">
        <f>세금계산서!T21</f>
        <v>10000</v>
      </c>
      <c r="W21" s="879"/>
      <c r="X21" s="879"/>
      <c r="Y21" s="879"/>
      <c r="Z21" s="879"/>
      <c r="AA21" s="879">
        <f>세금계산서!W21</f>
        <v>100000</v>
      </c>
      <c r="AB21" s="879"/>
      <c r="AC21" s="879"/>
      <c r="AD21" s="879"/>
      <c r="AE21" s="879"/>
      <c r="AF21" s="880">
        <f>세금계산서!AE21</f>
        <v>0</v>
      </c>
      <c r="AG21" s="881"/>
    </row>
    <row r="22" spans="2:33" ht="20.100000000000001" customHeight="1">
      <c r="B22" s="43">
        <f>세금계산서!B22</f>
        <v>5</v>
      </c>
      <c r="C22" s="44">
        <f>세금계산서!C22</f>
        <v>10</v>
      </c>
      <c r="D22" s="712" t="str">
        <f>세금계산서!D22</f>
        <v>AA-001</v>
      </c>
      <c r="E22" s="713"/>
      <c r="F22" s="713"/>
      <c r="G22" s="713"/>
      <c r="H22" s="713"/>
      <c r="I22" s="713"/>
      <c r="J22" s="713"/>
      <c r="K22" s="713"/>
      <c r="L22" s="713"/>
      <c r="M22" s="713"/>
      <c r="N22" s="713"/>
      <c r="O22" s="714"/>
      <c r="P22" s="878" t="str">
        <f>세금계산서!N22</f>
        <v>R</v>
      </c>
      <c r="Q22" s="878"/>
      <c r="R22" s="878"/>
      <c r="S22" s="878">
        <f>세금계산서!Q22</f>
        <v>30</v>
      </c>
      <c r="T22" s="878"/>
      <c r="U22" s="878"/>
      <c r="V22" s="879">
        <f>세금계산서!T22</f>
        <v>10000</v>
      </c>
      <c r="W22" s="879"/>
      <c r="X22" s="879"/>
      <c r="Y22" s="879"/>
      <c r="Z22" s="879"/>
      <c r="AA22" s="879">
        <f>세금계산서!W22</f>
        <v>300000</v>
      </c>
      <c r="AB22" s="879"/>
      <c r="AC22" s="879"/>
      <c r="AD22" s="879"/>
      <c r="AE22" s="879"/>
      <c r="AF22" s="880">
        <f>세금계산서!AE22</f>
        <v>0</v>
      </c>
      <c r="AG22" s="881"/>
    </row>
    <row r="23" spans="2:33" ht="20.100000000000001" customHeight="1">
      <c r="B23" s="43">
        <f>세금계산서!B23</f>
        <v>0</v>
      </c>
      <c r="C23" s="44">
        <f>세금계산서!C23</f>
        <v>0</v>
      </c>
      <c r="D23" s="712">
        <f>세금계산서!D23</f>
        <v>0</v>
      </c>
      <c r="E23" s="713"/>
      <c r="F23" s="713"/>
      <c r="G23" s="713"/>
      <c r="H23" s="713"/>
      <c r="I23" s="713"/>
      <c r="J23" s="713"/>
      <c r="K23" s="713"/>
      <c r="L23" s="713"/>
      <c r="M23" s="713"/>
      <c r="N23" s="713"/>
      <c r="O23" s="714"/>
      <c r="P23" s="878">
        <f>세금계산서!N23</f>
        <v>0</v>
      </c>
      <c r="Q23" s="878"/>
      <c r="R23" s="878"/>
      <c r="S23" s="878">
        <f>세금계산서!Q23</f>
        <v>0</v>
      </c>
      <c r="T23" s="878"/>
      <c r="U23" s="878"/>
      <c r="V23" s="879">
        <f>세금계산서!T23</f>
        <v>0</v>
      </c>
      <c r="W23" s="879"/>
      <c r="X23" s="879"/>
      <c r="Y23" s="879"/>
      <c r="Z23" s="879"/>
      <c r="AA23" s="879">
        <f>세금계산서!W23</f>
        <v>0</v>
      </c>
      <c r="AB23" s="879"/>
      <c r="AC23" s="879"/>
      <c r="AD23" s="879"/>
      <c r="AE23" s="879"/>
      <c r="AF23" s="880">
        <f>세금계산서!AE23</f>
        <v>0</v>
      </c>
      <c r="AG23" s="881"/>
    </row>
    <row r="24" spans="2:33" ht="20.100000000000001" customHeight="1">
      <c r="B24" s="43">
        <f>세금계산서!B24</f>
        <v>0</v>
      </c>
      <c r="C24" s="44">
        <f>세금계산서!C24</f>
        <v>0</v>
      </c>
      <c r="D24" s="712">
        <f>세금계산서!D24</f>
        <v>0</v>
      </c>
      <c r="E24" s="713"/>
      <c r="F24" s="713"/>
      <c r="G24" s="713"/>
      <c r="H24" s="713"/>
      <c r="I24" s="713"/>
      <c r="J24" s="713"/>
      <c r="K24" s="713"/>
      <c r="L24" s="713"/>
      <c r="M24" s="713"/>
      <c r="N24" s="713"/>
      <c r="O24" s="714"/>
      <c r="P24" s="878">
        <f>세금계산서!N24</f>
        <v>0</v>
      </c>
      <c r="Q24" s="878"/>
      <c r="R24" s="878"/>
      <c r="S24" s="878">
        <f>세금계산서!Q24</f>
        <v>0</v>
      </c>
      <c r="T24" s="878"/>
      <c r="U24" s="878"/>
      <c r="V24" s="879">
        <f>세금계산서!T24</f>
        <v>0</v>
      </c>
      <c r="W24" s="879"/>
      <c r="X24" s="879"/>
      <c r="Y24" s="879"/>
      <c r="Z24" s="879"/>
      <c r="AA24" s="879">
        <f>세금계산서!W24</f>
        <v>0</v>
      </c>
      <c r="AB24" s="879"/>
      <c r="AC24" s="879"/>
      <c r="AD24" s="879"/>
      <c r="AE24" s="879"/>
      <c r="AF24" s="880">
        <f>세금계산서!AE24</f>
        <v>0</v>
      </c>
      <c r="AG24" s="881"/>
    </row>
    <row r="25" spans="2:33" ht="13.5" customHeight="1">
      <c r="B25" s="884" t="s">
        <v>157</v>
      </c>
      <c r="C25" s="697"/>
      <c r="D25" s="697"/>
      <c r="E25" s="697"/>
      <c r="F25" s="697"/>
      <c r="G25" s="697" t="s">
        <v>158</v>
      </c>
      <c r="H25" s="697"/>
      <c r="I25" s="697"/>
      <c r="J25" s="697"/>
      <c r="K25" s="697"/>
      <c r="L25" s="697" t="s">
        <v>159</v>
      </c>
      <c r="M25" s="697"/>
      <c r="N25" s="697"/>
      <c r="O25" s="697"/>
      <c r="P25" s="697"/>
      <c r="Q25" s="697" t="s">
        <v>160</v>
      </c>
      <c r="R25" s="697"/>
      <c r="S25" s="697"/>
      <c r="T25" s="697"/>
      <c r="U25" s="697"/>
      <c r="V25" s="697" t="s">
        <v>161</v>
      </c>
      <c r="W25" s="697"/>
      <c r="X25" s="697"/>
      <c r="Y25" s="697"/>
      <c r="Z25" s="697"/>
      <c r="AA25" s="697" t="s">
        <v>162</v>
      </c>
      <c r="AB25" s="697"/>
      <c r="AC25" s="697"/>
      <c r="AD25" s="727"/>
      <c r="AE25" s="882" t="str">
        <f>세금계산서!AE25</f>
        <v>영수</v>
      </c>
      <c r="AF25" s="882"/>
      <c r="AG25" s="732" t="s">
        <v>163</v>
      </c>
    </row>
    <row r="26" spans="2:33" ht="20.100000000000001" customHeight="1" thickBot="1">
      <c r="B26" s="734">
        <f>SUM(AA21:AE24)</f>
        <v>400000</v>
      </c>
      <c r="C26" s="735"/>
      <c r="D26" s="735"/>
      <c r="E26" s="735"/>
      <c r="F26" s="736"/>
      <c r="G26" s="737"/>
      <c r="H26" s="737"/>
      <c r="I26" s="737"/>
      <c r="J26" s="737"/>
      <c r="K26" s="737"/>
      <c r="L26" s="737"/>
      <c r="M26" s="737"/>
      <c r="N26" s="737"/>
      <c r="O26" s="737"/>
      <c r="P26" s="737"/>
      <c r="Q26" s="737"/>
      <c r="R26" s="737"/>
      <c r="S26" s="737"/>
      <c r="T26" s="737"/>
      <c r="U26" s="737"/>
      <c r="V26" s="737">
        <f>세금계산서!V50</f>
        <v>15000</v>
      </c>
      <c r="W26" s="737"/>
      <c r="X26" s="737"/>
      <c r="Y26" s="737"/>
      <c r="Z26" s="737"/>
      <c r="AA26" s="728"/>
      <c r="AB26" s="728"/>
      <c r="AC26" s="728"/>
      <c r="AD26" s="729"/>
      <c r="AE26" s="883"/>
      <c r="AF26" s="883"/>
      <c r="AG26" s="733"/>
    </row>
    <row r="27" spans="2:33" ht="13.5" customHeight="1">
      <c r="B27" s="36" t="s">
        <v>164</v>
      </c>
      <c r="C27" s="3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738" t="s">
        <v>165</v>
      </c>
      <c r="Y27" s="738"/>
      <c r="Z27" s="738"/>
      <c r="AA27" s="738"/>
      <c r="AB27" s="738"/>
      <c r="AC27" s="738"/>
      <c r="AD27" s="738"/>
      <c r="AE27" s="738"/>
      <c r="AF27" s="738"/>
      <c r="AG27" s="738"/>
    </row>
    <row r="28" spans="2:33" ht="25.5" customHeight="1">
      <c r="B28" s="45"/>
      <c r="C28" s="45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7"/>
      <c r="Y28" s="47"/>
      <c r="Z28" s="47"/>
      <c r="AA28" s="47"/>
      <c r="AB28" s="47"/>
      <c r="AC28" s="47"/>
      <c r="AD28" s="47"/>
      <c r="AE28" s="47"/>
      <c r="AF28" s="47"/>
      <c r="AG28" s="47"/>
    </row>
    <row r="29" spans="2:33" ht="25.5" customHeight="1">
      <c r="B29" s="36"/>
      <c r="C29" s="36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48"/>
      <c r="Y29" s="48"/>
      <c r="Z29" s="48"/>
      <c r="AA29" s="48"/>
      <c r="AB29" s="48"/>
      <c r="AC29" s="48"/>
      <c r="AD29" s="48"/>
      <c r="AE29" s="48"/>
      <c r="AF29" s="48"/>
      <c r="AG29" s="48"/>
    </row>
    <row r="30" spans="2:33" ht="13.5" customHeight="1" thickBot="1">
      <c r="B30" s="49" t="s">
        <v>166</v>
      </c>
      <c r="C30" s="49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</row>
    <row r="31" spans="2:33" ht="20.100000000000001" customHeight="1">
      <c r="B31" s="739" t="s">
        <v>167</v>
      </c>
      <c r="C31" s="740"/>
      <c r="D31" s="740"/>
      <c r="E31" s="740"/>
      <c r="F31" s="740"/>
      <c r="G31" s="740"/>
      <c r="H31" s="740"/>
      <c r="I31" s="740"/>
      <c r="J31" s="740"/>
      <c r="K31" s="740"/>
      <c r="L31" s="740"/>
      <c r="M31" s="740"/>
      <c r="N31" s="740"/>
      <c r="O31" s="740"/>
      <c r="P31" s="740"/>
      <c r="Q31" s="744" t="s">
        <v>168</v>
      </c>
      <c r="R31" s="746" t="s">
        <v>169</v>
      </c>
      <c r="S31" s="746"/>
      <c r="T31" s="746"/>
      <c r="U31" s="746"/>
      <c r="V31" s="746"/>
      <c r="W31" s="746" t="s">
        <v>170</v>
      </c>
      <c r="X31" s="748" t="s">
        <v>171</v>
      </c>
      <c r="Y31" s="749"/>
      <c r="Z31" s="749"/>
      <c r="AA31" s="750"/>
      <c r="AB31" s="753">
        <f>AB7</f>
        <v>0</v>
      </c>
      <c r="AC31" s="754"/>
      <c r="AD31" s="190" t="s">
        <v>172</v>
      </c>
      <c r="AE31" s="753">
        <f>AE7</f>
        <v>0</v>
      </c>
      <c r="AF31" s="754"/>
      <c r="AG31" s="51" t="s">
        <v>173</v>
      </c>
    </row>
    <row r="32" spans="2:33" ht="20.100000000000001" customHeight="1" thickBot="1">
      <c r="B32" s="741"/>
      <c r="C32" s="742"/>
      <c r="D32" s="742"/>
      <c r="E32" s="742"/>
      <c r="F32" s="743"/>
      <c r="G32" s="743"/>
      <c r="H32" s="743"/>
      <c r="I32" s="743"/>
      <c r="J32" s="743"/>
      <c r="K32" s="743"/>
      <c r="L32" s="743"/>
      <c r="M32" s="743"/>
      <c r="N32" s="743"/>
      <c r="O32" s="743"/>
      <c r="P32" s="743"/>
      <c r="Q32" s="745"/>
      <c r="R32" s="755" t="s">
        <v>174</v>
      </c>
      <c r="S32" s="755"/>
      <c r="T32" s="755"/>
      <c r="U32" s="755"/>
      <c r="V32" s="747"/>
      <c r="W32" s="747"/>
      <c r="X32" s="756" t="s">
        <v>175</v>
      </c>
      <c r="Y32" s="757"/>
      <c r="Z32" s="757"/>
      <c r="AA32" s="758"/>
      <c r="AB32" s="759">
        <f>AB8</f>
        <v>0</v>
      </c>
      <c r="AC32" s="760"/>
      <c r="AD32" s="760"/>
      <c r="AE32" s="760"/>
      <c r="AF32" s="760"/>
      <c r="AG32" s="761"/>
    </row>
    <row r="33" spans="2:33" ht="13.5" customHeight="1">
      <c r="B33" s="810" t="s">
        <v>176</v>
      </c>
      <c r="C33" s="765" t="s">
        <v>177</v>
      </c>
      <c r="D33" s="766"/>
      <c r="E33" s="783"/>
      <c r="F33" s="787" t="str">
        <f>F9</f>
        <v>1</v>
      </c>
      <c r="G33" s="751" t="str">
        <f>G9</f>
        <v>2</v>
      </c>
      <c r="H33" s="751" t="str">
        <f>H9</f>
        <v>3</v>
      </c>
      <c r="I33" s="751" t="s">
        <v>178</v>
      </c>
      <c r="J33" s="751" t="str">
        <f>J9</f>
        <v>0</v>
      </c>
      <c r="K33" s="751" t="str">
        <f>K9</f>
        <v>1</v>
      </c>
      <c r="L33" s="751" t="s">
        <v>178</v>
      </c>
      <c r="M33" s="751" t="str">
        <f>M9</f>
        <v>1</v>
      </c>
      <c r="N33" s="751" t="str">
        <f>N9</f>
        <v>2</v>
      </c>
      <c r="O33" s="751" t="str">
        <f>O9</f>
        <v>3</v>
      </c>
      <c r="P33" s="751" t="str">
        <f>P9</f>
        <v>4</v>
      </c>
      <c r="Q33" s="763" t="str">
        <f>Q9</f>
        <v>8</v>
      </c>
      <c r="R33" s="780" t="s">
        <v>76</v>
      </c>
      <c r="S33" s="765" t="s">
        <v>75</v>
      </c>
      <c r="T33" s="766"/>
      <c r="U33" s="783"/>
      <c r="V33" s="787" t="str">
        <f t="shared" ref="V33:AA33" si="0">V9</f>
        <v>1</v>
      </c>
      <c r="W33" s="751" t="str">
        <f t="shared" si="0"/>
        <v>2</v>
      </c>
      <c r="X33" s="751" t="str">
        <f t="shared" si="0"/>
        <v>3</v>
      </c>
      <c r="Y33" s="751" t="str">
        <f t="shared" si="0"/>
        <v>-</v>
      </c>
      <c r="Z33" s="751" t="str">
        <f t="shared" si="0"/>
        <v>0</v>
      </c>
      <c r="AA33" s="751" t="str">
        <f t="shared" si="0"/>
        <v>1</v>
      </c>
      <c r="AB33" s="751" t="str">
        <f>AB9</f>
        <v>-</v>
      </c>
      <c r="AC33" s="751" t="str">
        <f>AC9</f>
        <v>1</v>
      </c>
      <c r="AD33" s="751" t="str">
        <f>AD9</f>
        <v>2</v>
      </c>
      <c r="AE33" s="751" t="str">
        <f>AE9</f>
        <v>3</v>
      </c>
      <c r="AF33" s="751" t="str">
        <f>AF9</f>
        <v>4</v>
      </c>
      <c r="AG33" s="763" t="str">
        <f>AG9</f>
        <v>7</v>
      </c>
    </row>
    <row r="34" spans="2:33" ht="13.5" customHeight="1" thickBot="1">
      <c r="B34" s="811"/>
      <c r="C34" s="784"/>
      <c r="D34" s="785"/>
      <c r="E34" s="786"/>
      <c r="F34" s="788"/>
      <c r="G34" s="762"/>
      <c r="H34" s="762"/>
      <c r="I34" s="762"/>
      <c r="J34" s="762"/>
      <c r="K34" s="762"/>
      <c r="L34" s="762"/>
      <c r="M34" s="762"/>
      <c r="N34" s="762"/>
      <c r="O34" s="762"/>
      <c r="P34" s="762"/>
      <c r="Q34" s="764"/>
      <c r="R34" s="781"/>
      <c r="S34" s="784"/>
      <c r="T34" s="785"/>
      <c r="U34" s="786"/>
      <c r="V34" s="813"/>
      <c r="W34" s="752"/>
      <c r="X34" s="752"/>
      <c r="Y34" s="752"/>
      <c r="Z34" s="752"/>
      <c r="AA34" s="752"/>
      <c r="AB34" s="752"/>
      <c r="AC34" s="752"/>
      <c r="AD34" s="752"/>
      <c r="AE34" s="752"/>
      <c r="AF34" s="752"/>
      <c r="AG34" s="779"/>
    </row>
    <row r="35" spans="2:33" ht="13.5" customHeight="1">
      <c r="B35" s="811"/>
      <c r="C35" s="765" t="s">
        <v>77</v>
      </c>
      <c r="D35" s="766"/>
      <c r="E35" s="783"/>
      <c r="F35" s="790" t="str">
        <f>F11</f>
        <v>○○상사</v>
      </c>
      <c r="G35" s="891"/>
      <c r="H35" s="891"/>
      <c r="I35" s="891"/>
      <c r="J35" s="891"/>
      <c r="K35" s="892"/>
      <c r="L35" s="814" t="s">
        <v>78</v>
      </c>
      <c r="M35" s="790" t="str">
        <f>M11</f>
        <v>김○○</v>
      </c>
      <c r="N35" s="891"/>
      <c r="O35" s="891"/>
      <c r="P35" s="891"/>
      <c r="Q35" s="816" t="s">
        <v>79</v>
      </c>
      <c r="R35" s="781"/>
      <c r="S35" s="765" t="s">
        <v>77</v>
      </c>
      <c r="T35" s="766"/>
      <c r="U35" s="789"/>
      <c r="V35" s="767" t="str">
        <f>V11</f>
        <v>○○기업</v>
      </c>
      <c r="W35" s="885"/>
      <c r="X35" s="885"/>
      <c r="Y35" s="885"/>
      <c r="Z35" s="885"/>
      <c r="AA35" s="886"/>
      <c r="AB35" s="773" t="s">
        <v>78</v>
      </c>
      <c r="AC35" s="775" t="str">
        <f>AC11</f>
        <v>최○○</v>
      </c>
      <c r="AD35" s="885"/>
      <c r="AE35" s="885"/>
      <c r="AF35" s="885"/>
      <c r="AG35" s="777" t="s">
        <v>79</v>
      </c>
    </row>
    <row r="36" spans="2:33" ht="13.5" customHeight="1" thickBot="1">
      <c r="B36" s="811"/>
      <c r="C36" s="784" t="s">
        <v>81</v>
      </c>
      <c r="D36" s="785"/>
      <c r="E36" s="786"/>
      <c r="F36" s="893"/>
      <c r="G36" s="894"/>
      <c r="H36" s="894"/>
      <c r="I36" s="894"/>
      <c r="J36" s="894"/>
      <c r="K36" s="895"/>
      <c r="L36" s="815"/>
      <c r="M36" s="893"/>
      <c r="N36" s="894"/>
      <c r="O36" s="894"/>
      <c r="P36" s="894"/>
      <c r="Q36" s="817"/>
      <c r="R36" s="781"/>
      <c r="S36" s="784" t="s">
        <v>81</v>
      </c>
      <c r="T36" s="785"/>
      <c r="U36" s="818"/>
      <c r="V36" s="887"/>
      <c r="W36" s="888"/>
      <c r="X36" s="888"/>
      <c r="Y36" s="888"/>
      <c r="Z36" s="888"/>
      <c r="AA36" s="889"/>
      <c r="AB36" s="774"/>
      <c r="AC36" s="890"/>
      <c r="AD36" s="888"/>
      <c r="AE36" s="888"/>
      <c r="AF36" s="888"/>
      <c r="AG36" s="778"/>
    </row>
    <row r="37" spans="2:33" ht="13.5" customHeight="1">
      <c r="B37" s="811"/>
      <c r="C37" s="765" t="s">
        <v>82</v>
      </c>
      <c r="D37" s="766"/>
      <c r="E37" s="789"/>
      <c r="F37" s="796" t="str">
        <f>F13</f>
        <v>서울특별시 강남구 역삼동</v>
      </c>
      <c r="G37" s="797"/>
      <c r="H37" s="797"/>
      <c r="I37" s="797"/>
      <c r="J37" s="797"/>
      <c r="K37" s="797"/>
      <c r="L37" s="797"/>
      <c r="M37" s="797"/>
      <c r="N37" s="797"/>
      <c r="O37" s="797"/>
      <c r="P37" s="797"/>
      <c r="Q37" s="798"/>
      <c r="R37" s="781"/>
      <c r="S37" s="765" t="s">
        <v>82</v>
      </c>
      <c r="T37" s="766"/>
      <c r="U37" s="789"/>
      <c r="V37" s="819" t="str">
        <f>V13</f>
        <v>서울특별시 강남구 역삼동</v>
      </c>
      <c r="W37" s="820"/>
      <c r="X37" s="820"/>
      <c r="Y37" s="820"/>
      <c r="Z37" s="820"/>
      <c r="AA37" s="820"/>
      <c r="AB37" s="820"/>
      <c r="AC37" s="820"/>
      <c r="AD37" s="820"/>
      <c r="AE37" s="820"/>
      <c r="AF37" s="820"/>
      <c r="AG37" s="896"/>
    </row>
    <row r="38" spans="2:33" ht="13.5" customHeight="1">
      <c r="B38" s="811"/>
      <c r="C38" s="784" t="s">
        <v>83</v>
      </c>
      <c r="D38" s="785"/>
      <c r="E38" s="818"/>
      <c r="F38" s="799"/>
      <c r="G38" s="800"/>
      <c r="H38" s="800"/>
      <c r="I38" s="800"/>
      <c r="J38" s="800"/>
      <c r="K38" s="800"/>
      <c r="L38" s="800"/>
      <c r="M38" s="800"/>
      <c r="N38" s="800"/>
      <c r="O38" s="800"/>
      <c r="P38" s="800"/>
      <c r="Q38" s="801"/>
      <c r="R38" s="781"/>
      <c r="S38" s="784" t="s">
        <v>83</v>
      </c>
      <c r="T38" s="785"/>
      <c r="U38" s="818"/>
      <c r="V38" s="799"/>
      <c r="W38" s="800"/>
      <c r="X38" s="800"/>
      <c r="Y38" s="800"/>
      <c r="Z38" s="800"/>
      <c r="AA38" s="800"/>
      <c r="AB38" s="800"/>
      <c r="AC38" s="800"/>
      <c r="AD38" s="800"/>
      <c r="AE38" s="800"/>
      <c r="AF38" s="800"/>
      <c r="AG38" s="897"/>
    </row>
    <row r="39" spans="2:33" ht="13.5" customHeight="1">
      <c r="B39" s="811"/>
      <c r="C39" s="765" t="s">
        <v>84</v>
      </c>
      <c r="D39" s="766"/>
      <c r="E39" s="789"/>
      <c r="F39" s="775" t="str">
        <f>F15</f>
        <v>서비스</v>
      </c>
      <c r="G39" s="885"/>
      <c r="H39" s="885"/>
      <c r="I39" s="885"/>
      <c r="J39" s="885"/>
      <c r="K39" s="886"/>
      <c r="L39" s="773" t="s">
        <v>85</v>
      </c>
      <c r="M39" s="775" t="str">
        <f>M15</f>
        <v>온라인</v>
      </c>
      <c r="N39" s="885"/>
      <c r="O39" s="885"/>
      <c r="P39" s="885"/>
      <c r="Q39" s="886"/>
      <c r="R39" s="781"/>
      <c r="S39" s="765" t="s">
        <v>84</v>
      </c>
      <c r="T39" s="766"/>
      <c r="U39" s="789"/>
      <c r="V39" s="775" t="str">
        <f>V15</f>
        <v>제조업</v>
      </c>
      <c r="W39" s="885"/>
      <c r="X39" s="885"/>
      <c r="Y39" s="885"/>
      <c r="Z39" s="885"/>
      <c r="AA39" s="886"/>
      <c r="AB39" s="773" t="s">
        <v>85</v>
      </c>
      <c r="AC39" s="775" t="str">
        <f>AC15</f>
        <v>자동차부품</v>
      </c>
      <c r="AD39" s="885"/>
      <c r="AE39" s="885"/>
      <c r="AF39" s="885"/>
      <c r="AG39" s="907"/>
    </row>
    <row r="40" spans="2:33" ht="13.5" customHeight="1" thickBot="1">
      <c r="B40" s="812"/>
      <c r="C40" s="807"/>
      <c r="D40" s="808"/>
      <c r="E40" s="809"/>
      <c r="F40" s="890"/>
      <c r="G40" s="888"/>
      <c r="H40" s="888"/>
      <c r="I40" s="888"/>
      <c r="J40" s="888"/>
      <c r="K40" s="889"/>
      <c r="L40" s="774"/>
      <c r="M40" s="890"/>
      <c r="N40" s="888"/>
      <c r="O40" s="888"/>
      <c r="P40" s="888"/>
      <c r="Q40" s="889"/>
      <c r="R40" s="782"/>
      <c r="S40" s="807"/>
      <c r="T40" s="808"/>
      <c r="U40" s="809"/>
      <c r="V40" s="890"/>
      <c r="W40" s="888"/>
      <c r="X40" s="888"/>
      <c r="Y40" s="888"/>
      <c r="Z40" s="888"/>
      <c r="AA40" s="889"/>
      <c r="AB40" s="774"/>
      <c r="AC40" s="890"/>
      <c r="AD40" s="888"/>
      <c r="AE40" s="888"/>
      <c r="AF40" s="888"/>
      <c r="AG40" s="908"/>
    </row>
    <row r="41" spans="2:33" ht="13.5" customHeight="1">
      <c r="B41" s="802" t="s">
        <v>87</v>
      </c>
      <c r="C41" s="803"/>
      <c r="D41" s="803"/>
      <c r="E41" s="804"/>
      <c r="F41" s="805" t="s">
        <v>118</v>
      </c>
      <c r="G41" s="803"/>
      <c r="H41" s="803"/>
      <c r="I41" s="803"/>
      <c r="J41" s="803"/>
      <c r="K41" s="803"/>
      <c r="L41" s="803"/>
      <c r="M41" s="803"/>
      <c r="N41" s="803"/>
      <c r="O41" s="803"/>
      <c r="P41" s="803"/>
      <c r="Q41" s="803"/>
      <c r="R41" s="804"/>
      <c r="S41" s="805" t="s">
        <v>120</v>
      </c>
      <c r="T41" s="803"/>
      <c r="U41" s="803"/>
      <c r="V41" s="803"/>
      <c r="W41" s="803"/>
      <c r="X41" s="803"/>
      <c r="Y41" s="803"/>
      <c r="Z41" s="803"/>
      <c r="AA41" s="803"/>
      <c r="AB41" s="803"/>
      <c r="AC41" s="803"/>
      <c r="AD41" s="803"/>
      <c r="AE41" s="803"/>
      <c r="AF41" s="803"/>
      <c r="AG41" s="806"/>
    </row>
    <row r="42" spans="2:33" ht="13.5" customHeight="1">
      <c r="B42" s="822" t="s">
        <v>91</v>
      </c>
      <c r="C42" s="823"/>
      <c r="D42" s="52" t="s">
        <v>92</v>
      </c>
      <c r="E42" s="52" t="s">
        <v>93</v>
      </c>
      <c r="F42" s="824" t="s">
        <v>94</v>
      </c>
      <c r="G42" s="823"/>
      <c r="H42" s="53" t="s">
        <v>95</v>
      </c>
      <c r="I42" s="52" t="s">
        <v>96</v>
      </c>
      <c r="J42" s="52" t="s">
        <v>97</v>
      </c>
      <c r="K42" s="52" t="s">
        <v>98</v>
      </c>
      <c r="L42" s="52" t="s">
        <v>95</v>
      </c>
      <c r="M42" s="52" t="s">
        <v>96</v>
      </c>
      <c r="N42" s="52" t="s">
        <v>99</v>
      </c>
      <c r="O42" s="52" t="s">
        <v>98</v>
      </c>
      <c r="P42" s="52" t="s">
        <v>95</v>
      </c>
      <c r="Q42" s="52" t="s">
        <v>96</v>
      </c>
      <c r="R42" s="52" t="s">
        <v>93</v>
      </c>
      <c r="S42" s="825">
        <f>S18</f>
        <v>0</v>
      </c>
      <c r="T42" s="826"/>
      <c r="U42" s="826"/>
      <c r="V42" s="826"/>
      <c r="W42" s="826"/>
      <c r="X42" s="826"/>
      <c r="Y42" s="826"/>
      <c r="Z42" s="826"/>
      <c r="AA42" s="826"/>
      <c r="AB42" s="826"/>
      <c r="AC42" s="826"/>
      <c r="AD42" s="826"/>
      <c r="AE42" s="826"/>
      <c r="AF42" s="826"/>
      <c r="AG42" s="827"/>
    </row>
    <row r="43" spans="2:33" ht="20.100000000000001" customHeight="1" thickBot="1">
      <c r="B43" s="903">
        <f>B19</f>
        <v>2015</v>
      </c>
      <c r="C43" s="904"/>
      <c r="D43" s="54">
        <f>D19</f>
        <v>5</v>
      </c>
      <c r="E43" s="54">
        <f>E19</f>
        <v>10</v>
      </c>
      <c r="F43" s="905">
        <f>F19</f>
        <v>5</v>
      </c>
      <c r="G43" s="906"/>
      <c r="H43" s="55" t="str">
        <f>H19</f>
        <v xml:space="preserve"> </v>
      </c>
      <c r="I43" s="55" t="str">
        <f t="shared" ref="I43:R43" si="1">I19</f>
        <v xml:space="preserve"> </v>
      </c>
      <c r="J43" s="55" t="str">
        <f t="shared" si="1"/>
        <v xml:space="preserve"> </v>
      </c>
      <c r="K43" s="55" t="str">
        <f t="shared" si="1"/>
        <v xml:space="preserve"> </v>
      </c>
      <c r="L43" s="55" t="str">
        <f t="shared" si="1"/>
        <v xml:space="preserve"> </v>
      </c>
      <c r="M43" s="55" t="str">
        <f t="shared" si="1"/>
        <v>4</v>
      </c>
      <c r="N43" s="55" t="str">
        <f t="shared" si="1"/>
        <v>0</v>
      </c>
      <c r="O43" s="55" t="str">
        <f t="shared" si="1"/>
        <v>0</v>
      </c>
      <c r="P43" s="55" t="str">
        <f t="shared" si="1"/>
        <v>0</v>
      </c>
      <c r="Q43" s="55" t="str">
        <f t="shared" si="1"/>
        <v>0</v>
      </c>
      <c r="R43" s="55" t="str">
        <f t="shared" si="1"/>
        <v>0</v>
      </c>
      <c r="S43" s="900"/>
      <c r="T43" s="901"/>
      <c r="U43" s="901"/>
      <c r="V43" s="901"/>
      <c r="W43" s="901"/>
      <c r="X43" s="901"/>
      <c r="Y43" s="901"/>
      <c r="Z43" s="901"/>
      <c r="AA43" s="901"/>
      <c r="AB43" s="901"/>
      <c r="AC43" s="901"/>
      <c r="AD43" s="901"/>
      <c r="AE43" s="901"/>
      <c r="AF43" s="901"/>
      <c r="AG43" s="902"/>
    </row>
    <row r="44" spans="2:33" ht="13.5" customHeight="1">
      <c r="B44" s="56" t="s">
        <v>92</v>
      </c>
      <c r="C44" s="57" t="s">
        <v>93</v>
      </c>
      <c r="D44" s="898" t="s">
        <v>100</v>
      </c>
      <c r="E44" s="898"/>
      <c r="F44" s="898"/>
      <c r="G44" s="898"/>
      <c r="H44" s="898"/>
      <c r="I44" s="898"/>
      <c r="J44" s="898"/>
      <c r="K44" s="898"/>
      <c r="L44" s="898"/>
      <c r="M44" s="898"/>
      <c r="N44" s="898"/>
      <c r="O44" s="898"/>
      <c r="P44" s="898" t="s">
        <v>259</v>
      </c>
      <c r="Q44" s="898"/>
      <c r="R44" s="898"/>
      <c r="S44" s="898" t="s">
        <v>260</v>
      </c>
      <c r="T44" s="898"/>
      <c r="U44" s="898"/>
      <c r="V44" s="898" t="s">
        <v>101</v>
      </c>
      <c r="W44" s="898"/>
      <c r="X44" s="898"/>
      <c r="Y44" s="898"/>
      <c r="Z44" s="898"/>
      <c r="AA44" s="898" t="s">
        <v>261</v>
      </c>
      <c r="AB44" s="898"/>
      <c r="AC44" s="898"/>
      <c r="AD44" s="898"/>
      <c r="AE44" s="898"/>
      <c r="AF44" s="898" t="s">
        <v>102</v>
      </c>
      <c r="AG44" s="899"/>
    </row>
    <row r="45" spans="2:33" ht="20.100000000000001" customHeight="1">
      <c r="B45" s="58">
        <f>D19</f>
        <v>5</v>
      </c>
      <c r="C45" s="59">
        <f>E19</f>
        <v>10</v>
      </c>
      <c r="D45" s="909" t="str">
        <f>D21</f>
        <v>AA-001</v>
      </c>
      <c r="E45" s="909"/>
      <c r="F45" s="909"/>
      <c r="G45" s="909"/>
      <c r="H45" s="909"/>
      <c r="I45" s="909"/>
      <c r="J45" s="909"/>
      <c r="K45" s="909"/>
      <c r="L45" s="909"/>
      <c r="M45" s="909"/>
      <c r="N45" s="909"/>
      <c r="O45" s="909"/>
      <c r="P45" s="910" t="str">
        <f>P21</f>
        <v>R</v>
      </c>
      <c r="Q45" s="910"/>
      <c r="R45" s="910"/>
      <c r="S45" s="910">
        <f>S21</f>
        <v>10</v>
      </c>
      <c r="T45" s="910"/>
      <c r="U45" s="910"/>
      <c r="V45" s="911">
        <f>V21</f>
        <v>10000</v>
      </c>
      <c r="W45" s="911"/>
      <c r="X45" s="911"/>
      <c r="Y45" s="911"/>
      <c r="Z45" s="911"/>
      <c r="AA45" s="911">
        <f>AA21</f>
        <v>100000</v>
      </c>
      <c r="AB45" s="911"/>
      <c r="AC45" s="911"/>
      <c r="AD45" s="911"/>
      <c r="AE45" s="911"/>
      <c r="AF45" s="912">
        <f>AF21</f>
        <v>0</v>
      </c>
      <c r="AG45" s="913"/>
    </row>
    <row r="46" spans="2:33" ht="20.100000000000001" customHeight="1">
      <c r="B46" s="58"/>
      <c r="C46" s="59"/>
      <c r="D46" s="909" t="str">
        <f>D22</f>
        <v>AA-001</v>
      </c>
      <c r="E46" s="909"/>
      <c r="F46" s="909"/>
      <c r="G46" s="909"/>
      <c r="H46" s="909"/>
      <c r="I46" s="909"/>
      <c r="J46" s="909"/>
      <c r="K46" s="909"/>
      <c r="L46" s="909"/>
      <c r="M46" s="909"/>
      <c r="N46" s="909"/>
      <c r="O46" s="909"/>
      <c r="P46" s="910" t="str">
        <f>P22</f>
        <v>R</v>
      </c>
      <c r="Q46" s="910"/>
      <c r="R46" s="910"/>
      <c r="S46" s="910">
        <f>S22</f>
        <v>30</v>
      </c>
      <c r="T46" s="910"/>
      <c r="U46" s="910"/>
      <c r="V46" s="911">
        <f>V22</f>
        <v>10000</v>
      </c>
      <c r="W46" s="911"/>
      <c r="X46" s="911"/>
      <c r="Y46" s="911"/>
      <c r="Z46" s="911"/>
      <c r="AA46" s="911">
        <f>AA22</f>
        <v>300000</v>
      </c>
      <c r="AB46" s="911"/>
      <c r="AC46" s="911"/>
      <c r="AD46" s="911"/>
      <c r="AE46" s="911"/>
      <c r="AF46" s="912">
        <f>AF22</f>
        <v>0</v>
      </c>
      <c r="AG46" s="913"/>
    </row>
    <row r="47" spans="2:33" ht="20.100000000000001" customHeight="1">
      <c r="B47" s="58"/>
      <c r="C47" s="59"/>
      <c r="D47" s="909">
        <f>D23</f>
        <v>0</v>
      </c>
      <c r="E47" s="909"/>
      <c r="F47" s="909"/>
      <c r="G47" s="909"/>
      <c r="H47" s="909"/>
      <c r="I47" s="909"/>
      <c r="J47" s="909"/>
      <c r="K47" s="909"/>
      <c r="L47" s="909"/>
      <c r="M47" s="909"/>
      <c r="N47" s="909"/>
      <c r="O47" s="909"/>
      <c r="P47" s="910">
        <f>P23</f>
        <v>0</v>
      </c>
      <c r="Q47" s="910"/>
      <c r="R47" s="910"/>
      <c r="S47" s="910">
        <f>S23</f>
        <v>0</v>
      </c>
      <c r="T47" s="910"/>
      <c r="U47" s="910"/>
      <c r="V47" s="911">
        <f>V23</f>
        <v>0</v>
      </c>
      <c r="W47" s="911"/>
      <c r="X47" s="911"/>
      <c r="Y47" s="911"/>
      <c r="Z47" s="911"/>
      <c r="AA47" s="911">
        <f>AA23</f>
        <v>0</v>
      </c>
      <c r="AB47" s="911"/>
      <c r="AC47" s="911"/>
      <c r="AD47" s="911"/>
      <c r="AE47" s="911"/>
      <c r="AF47" s="912">
        <f>AF23</f>
        <v>0</v>
      </c>
      <c r="AG47" s="913"/>
    </row>
    <row r="48" spans="2:33" ht="20.100000000000001" customHeight="1">
      <c r="B48" s="58"/>
      <c r="C48" s="59"/>
      <c r="D48" s="909">
        <f>D24</f>
        <v>0</v>
      </c>
      <c r="E48" s="909"/>
      <c r="F48" s="909"/>
      <c r="G48" s="909"/>
      <c r="H48" s="909"/>
      <c r="I48" s="909"/>
      <c r="J48" s="909"/>
      <c r="K48" s="909"/>
      <c r="L48" s="909"/>
      <c r="M48" s="909"/>
      <c r="N48" s="909"/>
      <c r="O48" s="909"/>
      <c r="P48" s="910">
        <f>P24</f>
        <v>0</v>
      </c>
      <c r="Q48" s="910"/>
      <c r="R48" s="910"/>
      <c r="S48" s="910">
        <f>S24</f>
        <v>0</v>
      </c>
      <c r="T48" s="910"/>
      <c r="U48" s="910"/>
      <c r="V48" s="911">
        <f>V24</f>
        <v>0</v>
      </c>
      <c r="W48" s="911"/>
      <c r="X48" s="911"/>
      <c r="Y48" s="911"/>
      <c r="Z48" s="911"/>
      <c r="AA48" s="911">
        <f>AA24</f>
        <v>0</v>
      </c>
      <c r="AB48" s="911"/>
      <c r="AC48" s="911"/>
      <c r="AD48" s="911"/>
      <c r="AE48" s="911"/>
      <c r="AF48" s="912">
        <f>AF24</f>
        <v>0</v>
      </c>
      <c r="AG48" s="913"/>
    </row>
    <row r="49" spans="2:33" ht="13.5" customHeight="1">
      <c r="B49" s="921" t="s">
        <v>103</v>
      </c>
      <c r="C49" s="922"/>
      <c r="D49" s="922"/>
      <c r="E49" s="922"/>
      <c r="F49" s="923"/>
      <c r="G49" s="924" t="s">
        <v>104</v>
      </c>
      <c r="H49" s="922"/>
      <c r="I49" s="922"/>
      <c r="J49" s="922"/>
      <c r="K49" s="923"/>
      <c r="L49" s="924" t="s">
        <v>105</v>
      </c>
      <c r="M49" s="922"/>
      <c r="N49" s="922"/>
      <c r="O49" s="922"/>
      <c r="P49" s="923"/>
      <c r="Q49" s="924" t="s">
        <v>106</v>
      </c>
      <c r="R49" s="922"/>
      <c r="S49" s="922"/>
      <c r="T49" s="922"/>
      <c r="U49" s="923"/>
      <c r="V49" s="924" t="s">
        <v>107</v>
      </c>
      <c r="W49" s="922"/>
      <c r="X49" s="922"/>
      <c r="Y49" s="922"/>
      <c r="Z49" s="923"/>
      <c r="AA49" s="925" t="s">
        <v>108</v>
      </c>
      <c r="AB49" s="926"/>
      <c r="AC49" s="926"/>
      <c r="AD49" s="926"/>
      <c r="AE49" s="915" t="str">
        <f>AE25</f>
        <v>영수</v>
      </c>
      <c r="AF49" s="915"/>
      <c r="AG49" s="917" t="s">
        <v>109</v>
      </c>
    </row>
    <row r="50" spans="2:33" ht="20.100000000000001" customHeight="1" thickBot="1">
      <c r="B50" s="858">
        <f>B26</f>
        <v>400000</v>
      </c>
      <c r="C50" s="859"/>
      <c r="D50" s="859"/>
      <c r="E50" s="859"/>
      <c r="F50" s="860"/>
      <c r="G50" s="918">
        <f>G26</f>
        <v>0</v>
      </c>
      <c r="H50" s="919"/>
      <c r="I50" s="919"/>
      <c r="J50" s="919"/>
      <c r="K50" s="920"/>
      <c r="L50" s="918">
        <f>L26</f>
        <v>0</v>
      </c>
      <c r="M50" s="919"/>
      <c r="N50" s="919"/>
      <c r="O50" s="919"/>
      <c r="P50" s="920"/>
      <c r="Q50" s="918">
        <f>Q26</f>
        <v>0</v>
      </c>
      <c r="R50" s="919"/>
      <c r="S50" s="919"/>
      <c r="T50" s="919"/>
      <c r="U50" s="920"/>
      <c r="V50" s="918">
        <f>V26</f>
        <v>15000</v>
      </c>
      <c r="W50" s="919"/>
      <c r="X50" s="919"/>
      <c r="Y50" s="919"/>
      <c r="Z50" s="920"/>
      <c r="AA50" s="852"/>
      <c r="AB50" s="853"/>
      <c r="AC50" s="853"/>
      <c r="AD50" s="853"/>
      <c r="AE50" s="916"/>
      <c r="AF50" s="916"/>
      <c r="AG50" s="857"/>
    </row>
    <row r="51" spans="2:33" ht="13.5" customHeight="1">
      <c r="B51" s="49" t="s">
        <v>110</v>
      </c>
      <c r="C51" s="49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914" t="s">
        <v>121</v>
      </c>
      <c r="W51" s="914"/>
      <c r="X51" s="914"/>
      <c r="Y51" s="914"/>
      <c r="Z51" s="914"/>
      <c r="AA51" s="914"/>
      <c r="AB51" s="914"/>
      <c r="AC51" s="914"/>
      <c r="AD51" s="914"/>
      <c r="AE51" s="914"/>
      <c r="AF51" s="914"/>
      <c r="AG51" s="914"/>
    </row>
  </sheetData>
  <sheetProtection sheet="1" objects="1" scenarios="1" selectLockedCells="1"/>
  <mergeCells count="234">
    <mergeCell ref="V51:AG51"/>
    <mergeCell ref="AE49:AF50"/>
    <mergeCell ref="AG49:AG50"/>
    <mergeCell ref="B50:F50"/>
    <mergeCell ref="G50:K50"/>
    <mergeCell ref="L50:P50"/>
    <mergeCell ref="Q50:U50"/>
    <mergeCell ref="V50:Z50"/>
    <mergeCell ref="B49:F49"/>
    <mergeCell ref="G49:K49"/>
    <mergeCell ref="L49:P49"/>
    <mergeCell ref="Q49:U49"/>
    <mergeCell ref="V49:Z49"/>
    <mergeCell ref="AA49:AD50"/>
    <mergeCell ref="D48:O48"/>
    <mergeCell ref="P48:R48"/>
    <mergeCell ref="S48:U48"/>
    <mergeCell ref="V48:Z48"/>
    <mergeCell ref="AA48:AE48"/>
    <mergeCell ref="AF48:AG48"/>
    <mergeCell ref="D47:O47"/>
    <mergeCell ref="P47:R47"/>
    <mergeCell ref="S47:U47"/>
    <mergeCell ref="V47:Z47"/>
    <mergeCell ref="AA47:AE47"/>
    <mergeCell ref="AF47:AG47"/>
    <mergeCell ref="D46:O46"/>
    <mergeCell ref="P46:R46"/>
    <mergeCell ref="S46:U46"/>
    <mergeCell ref="V46:Z46"/>
    <mergeCell ref="AA46:AE46"/>
    <mergeCell ref="AF46:AG46"/>
    <mergeCell ref="D45:O45"/>
    <mergeCell ref="P45:R45"/>
    <mergeCell ref="S45:U45"/>
    <mergeCell ref="V45:Z45"/>
    <mergeCell ref="AA45:AE45"/>
    <mergeCell ref="AF45:AG45"/>
    <mergeCell ref="AE33:AE34"/>
    <mergeCell ref="AF33:AF34"/>
    <mergeCell ref="D44:O44"/>
    <mergeCell ref="P44:R44"/>
    <mergeCell ref="S44:U44"/>
    <mergeCell ref="V44:Z44"/>
    <mergeCell ref="AA44:AE44"/>
    <mergeCell ref="AF44:AG44"/>
    <mergeCell ref="L39:L40"/>
    <mergeCell ref="M39:Q40"/>
    <mergeCell ref="B41:E41"/>
    <mergeCell ref="F41:R41"/>
    <mergeCell ref="S41:AG41"/>
    <mergeCell ref="B42:C42"/>
    <mergeCell ref="F42:G42"/>
    <mergeCell ref="S42:AG43"/>
    <mergeCell ref="B43:C43"/>
    <mergeCell ref="F43:G43"/>
    <mergeCell ref="C39:E40"/>
    <mergeCell ref="V39:AA40"/>
    <mergeCell ref="AB39:AB40"/>
    <mergeCell ref="AC39:AG40"/>
    <mergeCell ref="S39:U40"/>
    <mergeCell ref="F39:K40"/>
    <mergeCell ref="K33:K34"/>
    <mergeCell ref="L33:L34"/>
    <mergeCell ref="M33:M34"/>
    <mergeCell ref="N33:N34"/>
    <mergeCell ref="O33:O34"/>
    <mergeCell ref="P33:P34"/>
    <mergeCell ref="S33:U34"/>
    <mergeCell ref="F33:F34"/>
    <mergeCell ref="G33:G34"/>
    <mergeCell ref="H33:H34"/>
    <mergeCell ref="I33:I34"/>
    <mergeCell ref="J33:J34"/>
    <mergeCell ref="Q35:Q36"/>
    <mergeCell ref="C36:E36"/>
    <mergeCell ref="S36:U36"/>
    <mergeCell ref="C37:E37"/>
    <mergeCell ref="V37:AG38"/>
    <mergeCell ref="S37:U37"/>
    <mergeCell ref="F37:Q38"/>
    <mergeCell ref="C38:E38"/>
    <mergeCell ref="S38:U38"/>
    <mergeCell ref="AG33:AG34"/>
    <mergeCell ref="R33:R40"/>
    <mergeCell ref="AB32:AG32"/>
    <mergeCell ref="B33:B40"/>
    <mergeCell ref="C33:E34"/>
    <mergeCell ref="V33:V34"/>
    <mergeCell ref="W33:W34"/>
    <mergeCell ref="X33:X34"/>
    <mergeCell ref="Y33:Y34"/>
    <mergeCell ref="Z33:Z34"/>
    <mergeCell ref="AA33:AA34"/>
    <mergeCell ref="AB33:AB34"/>
    <mergeCell ref="Q33:Q34"/>
    <mergeCell ref="C35:E35"/>
    <mergeCell ref="V35:AA36"/>
    <mergeCell ref="AB35:AB36"/>
    <mergeCell ref="AC35:AF36"/>
    <mergeCell ref="AG35:AG36"/>
    <mergeCell ref="S35:U35"/>
    <mergeCell ref="F35:K36"/>
    <mergeCell ref="L35:L36"/>
    <mergeCell ref="M35:P36"/>
    <mergeCell ref="AC33:AC34"/>
    <mergeCell ref="AD33:AD34"/>
    <mergeCell ref="X27:AG27"/>
    <mergeCell ref="B31:P32"/>
    <mergeCell ref="Q31:Q32"/>
    <mergeCell ref="R31:V31"/>
    <mergeCell ref="W31:W32"/>
    <mergeCell ref="X31:AA31"/>
    <mergeCell ref="AB31:AC31"/>
    <mergeCell ref="AE31:AF31"/>
    <mergeCell ref="R32:V32"/>
    <mergeCell ref="X32:AA32"/>
    <mergeCell ref="AE25:AF26"/>
    <mergeCell ref="AG25:AG26"/>
    <mergeCell ref="B26:F26"/>
    <mergeCell ref="G26:K26"/>
    <mergeCell ref="L26:P26"/>
    <mergeCell ref="Q26:U26"/>
    <mergeCell ref="V26:Z26"/>
    <mergeCell ref="B25:F25"/>
    <mergeCell ref="G25:K25"/>
    <mergeCell ref="L25:P25"/>
    <mergeCell ref="Q25:U25"/>
    <mergeCell ref="V25:Z25"/>
    <mergeCell ref="AA25:AD26"/>
    <mergeCell ref="D24:O24"/>
    <mergeCell ref="P24:R24"/>
    <mergeCell ref="S24:U24"/>
    <mergeCell ref="V24:Z24"/>
    <mergeCell ref="AA24:AE24"/>
    <mergeCell ref="AF24:AG24"/>
    <mergeCell ref="D23:O23"/>
    <mergeCell ref="P23:R23"/>
    <mergeCell ref="S23:U23"/>
    <mergeCell ref="V23:Z23"/>
    <mergeCell ref="AA23:AE23"/>
    <mergeCell ref="AF23:AG23"/>
    <mergeCell ref="D22:O22"/>
    <mergeCell ref="P22:R22"/>
    <mergeCell ref="S22:U22"/>
    <mergeCell ref="V22:Z22"/>
    <mergeCell ref="AA22:AE22"/>
    <mergeCell ref="AF22:AG22"/>
    <mergeCell ref="D21:O21"/>
    <mergeCell ref="P21:R21"/>
    <mergeCell ref="S21:U21"/>
    <mergeCell ref="V21:Z21"/>
    <mergeCell ref="AA21:AE21"/>
    <mergeCell ref="AF21:AG21"/>
    <mergeCell ref="D20:O20"/>
    <mergeCell ref="P20:R20"/>
    <mergeCell ref="S20:U20"/>
    <mergeCell ref="V20:Z20"/>
    <mergeCell ref="AA20:AE20"/>
    <mergeCell ref="AF20:AG20"/>
    <mergeCell ref="L15:L16"/>
    <mergeCell ref="M15:Q16"/>
    <mergeCell ref="B17:E17"/>
    <mergeCell ref="F17:R17"/>
    <mergeCell ref="S17:AG17"/>
    <mergeCell ref="B18:C18"/>
    <mergeCell ref="F18:G18"/>
    <mergeCell ref="S18:AG19"/>
    <mergeCell ref="B19:C19"/>
    <mergeCell ref="F19:G19"/>
    <mergeCell ref="C15:E16"/>
    <mergeCell ref="V15:AA16"/>
    <mergeCell ref="AB15:AB16"/>
    <mergeCell ref="AC15:AG16"/>
    <mergeCell ref="S15:U16"/>
    <mergeCell ref="F15:K16"/>
    <mergeCell ref="AB9:AB10"/>
    <mergeCell ref="AC9:AC10"/>
    <mergeCell ref="M11:P12"/>
    <mergeCell ref="Q11:Q12"/>
    <mergeCell ref="C12:E12"/>
    <mergeCell ref="S12:U12"/>
    <mergeCell ref="C13:E13"/>
    <mergeCell ref="V13:AG14"/>
    <mergeCell ref="S13:U13"/>
    <mergeCell ref="F13:Q14"/>
    <mergeCell ref="C14:E14"/>
    <mergeCell ref="S14:U14"/>
    <mergeCell ref="J9:J10"/>
    <mergeCell ref="K9:K10"/>
    <mergeCell ref="L9:L10"/>
    <mergeCell ref="M9:M10"/>
    <mergeCell ref="N9:N10"/>
    <mergeCell ref="O9:O10"/>
    <mergeCell ref="R9:R16"/>
    <mergeCell ref="S9:U10"/>
    <mergeCell ref="F9:F10"/>
    <mergeCell ref="G9:G10"/>
    <mergeCell ref="H9:H10"/>
    <mergeCell ref="I9:I10"/>
    <mergeCell ref="AD9:AD10"/>
    <mergeCell ref="AE9:AE10"/>
    <mergeCell ref="AF9:AF10"/>
    <mergeCell ref="AG9:AG10"/>
    <mergeCell ref="X8:AA8"/>
    <mergeCell ref="AB8:AG8"/>
    <mergeCell ref="B9:B16"/>
    <mergeCell ref="C9:E10"/>
    <mergeCell ref="V9:V10"/>
    <mergeCell ref="W9:W10"/>
    <mergeCell ref="X9:X10"/>
    <mergeCell ref="Y9:Y10"/>
    <mergeCell ref="Z9:Z10"/>
    <mergeCell ref="AA9:AA10"/>
    <mergeCell ref="P9:P10"/>
    <mergeCell ref="Q9:Q10"/>
    <mergeCell ref="C11:E11"/>
    <mergeCell ref="V11:AA12"/>
    <mergeCell ref="AB11:AB12"/>
    <mergeCell ref="AC11:AF12"/>
    <mergeCell ref="AG11:AG12"/>
    <mergeCell ref="S11:U11"/>
    <mergeCell ref="F11:K12"/>
    <mergeCell ref="L11:L12"/>
    <mergeCell ref="W6:AB6"/>
    <mergeCell ref="AC6:AG6"/>
    <mergeCell ref="B7:P8"/>
    <mergeCell ref="Q7:Q8"/>
    <mergeCell ref="R7:V7"/>
    <mergeCell ref="W7:W8"/>
    <mergeCell ref="X7:AA7"/>
    <mergeCell ref="AB7:AC7"/>
    <mergeCell ref="AE7:AF7"/>
    <mergeCell ref="R8:V8"/>
  </mergeCells>
  <phoneticPr fontId="2" type="noConversion"/>
  <printOptions horizontalCentered="1"/>
  <pageMargins left="0.74803149606299213" right="0.74803149606299213" top="0.59055118110236227" bottom="0.39370078740157483" header="0.39370078740157483" footer="0.39370078740157483"/>
  <pageSetup paperSize="9" orientation="portrait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 지정된 범위</vt:lpstr>
      </vt:variant>
      <vt:variant>
        <vt:i4>46</vt:i4>
      </vt:variant>
    </vt:vector>
  </HeadingPairs>
  <TitlesOfParts>
    <vt:vector size="63" baseType="lpstr">
      <vt:lpstr>사용방법</vt:lpstr>
      <vt:lpstr>거래처관리</vt:lpstr>
      <vt:lpstr>품목관리</vt:lpstr>
      <vt:lpstr>거래내역</vt:lpstr>
      <vt:lpstr>거래처원장</vt:lpstr>
      <vt:lpstr>일일매출</vt:lpstr>
      <vt:lpstr>일일매입</vt:lpstr>
      <vt:lpstr>일일손익</vt:lpstr>
      <vt:lpstr>월별매출</vt:lpstr>
      <vt:lpstr>월별매입</vt:lpstr>
      <vt:lpstr>월별손익</vt:lpstr>
      <vt:lpstr>증빙서류작성</vt:lpstr>
      <vt:lpstr>견적서</vt:lpstr>
      <vt:lpstr>거래명세서</vt:lpstr>
      <vt:lpstr>거래명세서(10개이상)</vt:lpstr>
      <vt:lpstr>세금계산서</vt:lpstr>
      <vt:lpstr>계산서</vt:lpstr>
      <vt:lpstr>h_거래처원장!Criteria</vt:lpstr>
      <vt:lpstr>h_월별매입!Criteria</vt:lpstr>
      <vt:lpstr>h_월별매출!Criteria</vt:lpstr>
      <vt:lpstr>h_월별손익!Criteria</vt:lpstr>
      <vt:lpstr>h_일일매입!Criteria</vt:lpstr>
      <vt:lpstr>h_일일매출!Criteria</vt:lpstr>
      <vt:lpstr>h_일일손익!Criteria</vt:lpstr>
      <vt:lpstr>거래내역!Criteria</vt:lpstr>
      <vt:lpstr>'연결 거래명세서'!Criteria</vt:lpstr>
      <vt:lpstr>일일매입!Criteria</vt:lpstr>
      <vt:lpstr>h_거래처원장!Extract</vt:lpstr>
      <vt:lpstr>h_월별매입!Extract</vt:lpstr>
      <vt:lpstr>h_월별매출!Extract</vt:lpstr>
      <vt:lpstr>h_월별손익!Extract</vt:lpstr>
      <vt:lpstr>h_일일매입!Extract</vt:lpstr>
      <vt:lpstr>h_일일매출!Extract</vt:lpstr>
      <vt:lpstr>h_일일손익!Extract</vt:lpstr>
      <vt:lpstr>'연결 거래명세서'!Extract</vt:lpstr>
      <vt:lpstr>거래명세서!Print_Area</vt:lpstr>
      <vt:lpstr>'거래명세서(10개이상)'!Print_Area</vt:lpstr>
      <vt:lpstr>거래처관리!Print_Area</vt:lpstr>
      <vt:lpstr>거래처원장!Print_Area</vt:lpstr>
      <vt:lpstr>견적서!Print_Area</vt:lpstr>
      <vt:lpstr>계산서!Print_Area</vt:lpstr>
      <vt:lpstr>세금계산서!Print_Area</vt:lpstr>
      <vt:lpstr>월별매입!Print_Area</vt:lpstr>
      <vt:lpstr>월별매출!Print_Area</vt:lpstr>
      <vt:lpstr>월별손익!Print_Area</vt:lpstr>
      <vt:lpstr>일일매입!Print_Area</vt:lpstr>
      <vt:lpstr>일일매출!Print_Area</vt:lpstr>
      <vt:lpstr>일일손익!Print_Area</vt:lpstr>
      <vt:lpstr>품목관리!Print_Area</vt:lpstr>
      <vt:lpstr>거래처관리!Print_Titles</vt:lpstr>
      <vt:lpstr>거래처원장!Print_Titles</vt:lpstr>
      <vt:lpstr>월별매입!Print_Titles</vt:lpstr>
      <vt:lpstr>월별매출!Print_Titles</vt:lpstr>
      <vt:lpstr>월별손익!Print_Titles</vt:lpstr>
      <vt:lpstr>일일매입!Print_Titles</vt:lpstr>
      <vt:lpstr>일일매출!Print_Titles</vt:lpstr>
      <vt:lpstr>일일손익!Print_Titles</vt:lpstr>
      <vt:lpstr>품목관리!Print_Titles</vt:lpstr>
      <vt:lpstr>거래처범위</vt:lpstr>
      <vt:lpstr>년도</vt:lpstr>
      <vt:lpstr>월</vt:lpstr>
      <vt:lpstr>품목범위</vt:lpstr>
      <vt:lpstr>품목범위_매출</vt:lpstr>
    </vt:vector>
  </TitlesOfParts>
  <Company>(주)인비닷컴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거래명세서(업체별현황)</dc:title>
  <dc:creator>문서 서식 포탈 비즈폼 www.bizforms.co.kr</dc:creator>
  <cp:keywords>본 문서에 대한 저작권은 비즈폼에 있습니다.</cp:keywords>
  <dc:description>무단 복제 배포시 법적 불이익을 받을 수 있습니다.</dc:description>
  <cp:lastModifiedBy>biz_09</cp:lastModifiedBy>
  <cp:lastPrinted>2015-04-09T07:28:53Z</cp:lastPrinted>
  <dcterms:created xsi:type="dcterms:W3CDTF">2001-11-20T14:28:03Z</dcterms:created>
  <dcterms:modified xsi:type="dcterms:W3CDTF">2023-05-18T01:25:31Z</dcterms:modified>
</cp:coreProperties>
</file>